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" activeTab="1"/>
  </bookViews>
  <sheets>
    <sheet name="Итоговый-Абсол" sheetId="1" r:id="rId1"/>
    <sheet name="Итоговый " sheetId="2" r:id="rId2"/>
    <sheet name="Сводный " sheetId="3" r:id="rId3"/>
    <sheet name="Судья1" sheetId="4" r:id="rId4"/>
    <sheet name="Судья2" sheetId="5" r:id="rId5"/>
    <sheet name="Судья3" sheetId="6" r:id="rId6"/>
    <sheet name="Судья4" sheetId="7" r:id="rId7"/>
    <sheet name="Судья5" sheetId="8" r:id="rId8"/>
    <sheet name="Судья6" sheetId="9" r:id="rId9"/>
    <sheet name="Судья7" sheetId="10" r:id="rId10"/>
    <sheet name="Судья8" sheetId="11" r:id="rId11"/>
  </sheets>
  <externalReferences>
    <externalReference r:id="rId14"/>
  </externalReferences>
  <definedNames>
    <definedName name="М10" localSheetId="2">'Сводный '!#REF!</definedName>
    <definedName name="М10">'[1]Сводный 4кс'!#REF!</definedName>
    <definedName name="_xlnm.Print_Area" localSheetId="2">'Сводный '!$A$1:$BC$35</definedName>
    <definedName name="_xlnm.Print_Area" localSheetId="4">'Судья2'!$A$1:$O$28</definedName>
    <definedName name="_xlnm.Print_Area" localSheetId="8">'Судья6'!$A$1:$Q$25</definedName>
    <definedName name="_xlnm.Print_Area" localSheetId="9">'Судья7'!$A$1:$Q$25</definedName>
    <definedName name="_xlnm.Print_Area" localSheetId="10">'Судья8'!$A$1:$Q$25</definedName>
    <definedName name="С">#REF!</definedName>
    <definedName name="судья" localSheetId="2">'Сводный '!#REF!</definedName>
    <definedName name="судья">'[1]Сводный 4кс'!#REF!</definedName>
  </definedNames>
  <calcPr fullCalcOnLoad="1"/>
</workbook>
</file>

<file path=xl/sharedStrings.xml><?xml version="1.0" encoding="utf-8"?>
<sst xmlns="http://schemas.openxmlformats.org/spreadsheetml/2006/main" count="891" uniqueCount="156">
  <si>
    <t xml:space="preserve"> </t>
  </si>
  <si>
    <t>Ранг соревнований</t>
  </si>
  <si>
    <t>Показатель</t>
  </si>
  <si>
    <t>Сложность</t>
  </si>
  <si>
    <t>№  п/п</t>
  </si>
  <si>
    <t>КС</t>
  </si>
  <si>
    <t>Сроки</t>
  </si>
  <si>
    <t>Место</t>
  </si>
  <si>
    <t>Список судей: ФИО, город, суд. звание / спортив. звание</t>
  </si>
  <si>
    <t>Новизна</t>
  </si>
  <si>
    <t>СУДЕЙСКИЙ ПРОТОКОЛ</t>
  </si>
  <si>
    <t>к.с. заявл.</t>
  </si>
  <si>
    <t>к.с.</t>
  </si>
  <si>
    <t>Итого</t>
  </si>
  <si>
    <t>Комментарии</t>
  </si>
  <si>
    <t>СВОДНЫЙ  ПРОТОКОЛ  СУДЕЙ СК по ПОКАЗАТЕЛЯМ</t>
  </si>
  <si>
    <t>С</t>
  </si>
  <si>
    <t>НВ</t>
  </si>
  <si>
    <t>Б</t>
  </si>
  <si>
    <t>Н</t>
  </si>
  <si>
    <t>П</t>
  </si>
  <si>
    <t xml:space="preserve">                                   ИТОГОВЫЙ  ПРОТОКОЛ   СУДЕЙСТВА </t>
  </si>
  <si>
    <t>Безопасность</t>
  </si>
  <si>
    <t>Напряжен-ность</t>
  </si>
  <si>
    <t>Полезность</t>
  </si>
  <si>
    <t>Суммарный рез-т (R)   (фор-ла (2)</t>
  </si>
  <si>
    <t>Зам. Гл. судьи по виду    СРК / МС</t>
  </si>
  <si>
    <t xml:space="preserve">Секретарь СК по виду    СпС / МС </t>
  </si>
  <si>
    <t xml:space="preserve"> ____________________________ (П. Величко)</t>
  </si>
  <si>
    <t>ТУРИСТСКО-СПОРТИВНЫЙ СОЮЗ РОССИИ
ФЕДЕРАЦИЯ СПОРТИВНОГО ТУРИЗМА  - ОБЪЕДИНЕНИЕ ТУРИСТОВ г. МОСКВЫ</t>
  </si>
  <si>
    <t>Маршрут (регион)</t>
  </si>
  <si>
    <t>Дисциплина:</t>
  </si>
  <si>
    <t>Класс</t>
  </si>
  <si>
    <t xml:space="preserve">Маршрут лыжный   </t>
  </si>
  <si>
    <t xml:space="preserve">ФИО руководителя группы (город) </t>
  </si>
  <si>
    <t>Сложность, Новизна, Безопасность, Напряженность, Полезность</t>
  </si>
  <si>
    <t>Форма 6</t>
  </si>
  <si>
    <t>Форма 7</t>
  </si>
  <si>
    <t>к.с. заяв</t>
  </si>
  <si>
    <t xml:space="preserve">VI </t>
  </si>
  <si>
    <t>Васильев Михаил Юрьевич (г. Москва)</t>
  </si>
  <si>
    <t>22.02-13.03 2008</t>
  </si>
  <si>
    <t>Гл. судья соревнований   МС</t>
  </si>
  <si>
    <t>_____________________________</t>
  </si>
  <si>
    <t>Место Абсолютный класс</t>
  </si>
  <si>
    <t>Чемпионат ФСТ-ОТМ сезон 2009-10 г.г.</t>
  </si>
  <si>
    <r>
      <t xml:space="preserve">Спортивные маршруты 3-6 к.с.- </t>
    </r>
    <r>
      <rPr>
        <b/>
        <sz val="12"/>
        <color indexed="10"/>
        <rFont val="Arial Cyr"/>
        <family val="0"/>
      </rPr>
      <t>Абсолютный класс</t>
    </r>
  </si>
  <si>
    <t xml:space="preserve"> ____________________________ (_______________)</t>
  </si>
  <si>
    <t xml:space="preserve">Среднее значение рез-ов СК по показателям формула  (1).                   Без коррекции </t>
  </si>
  <si>
    <t xml:space="preserve">Среднее значение рез-ов СК по показателям формула  (1).                   С коррекцией </t>
  </si>
  <si>
    <t>Всего судей:</t>
  </si>
  <si>
    <t>n=</t>
  </si>
  <si>
    <t>мин</t>
  </si>
  <si>
    <t>макс</t>
  </si>
  <si>
    <t>итог</t>
  </si>
  <si>
    <t>n-2=</t>
  </si>
  <si>
    <t>Класс:  ТСМ   III - VI к.с.</t>
  </si>
  <si>
    <t>Северная Бурятия</t>
  </si>
  <si>
    <t>Аблекова О.В.                              (Москва)</t>
  </si>
  <si>
    <t>Бачина Ю.                                       (Москва)</t>
  </si>
  <si>
    <t xml:space="preserve">Зеленев А. В.                                 (Москва) </t>
  </si>
  <si>
    <t>Игнатьева О.В.                             (Москва)</t>
  </si>
  <si>
    <t>Комиссаров Д.Е.                         (Москва)</t>
  </si>
  <si>
    <t>Корсаков А. В.                              (Москва)</t>
  </si>
  <si>
    <t xml:space="preserve">Лариева Э. В.                       (Петрозаводск)   </t>
  </si>
  <si>
    <t>Окунев А. А.                                  (Москва)</t>
  </si>
  <si>
    <t>Потапенко А. М.
(Москва)</t>
  </si>
  <si>
    <t>Полякова И. В.                            (Москва)</t>
  </si>
  <si>
    <t xml:space="preserve">ФИО               руководителя группы (город) </t>
  </si>
  <si>
    <t>Рудягин А.П.      (Москва)</t>
  </si>
  <si>
    <t>Хребтова М.С.
(Петрозаводск)</t>
  </si>
  <si>
    <t>Шумилкин Б.В.
(Москва)</t>
  </si>
  <si>
    <t>Беларусь</t>
  </si>
  <si>
    <t>Валдай</t>
  </si>
  <si>
    <t>Казахстан</t>
  </si>
  <si>
    <t>Крым</t>
  </si>
  <si>
    <t>Марий Эл</t>
  </si>
  <si>
    <t>Карелия</t>
  </si>
  <si>
    <t>Украина</t>
  </si>
  <si>
    <t>Север РФ</t>
  </si>
  <si>
    <t>01.05- 08.05</t>
  </si>
  <si>
    <t>04.11-07.11</t>
  </si>
  <si>
    <t>05.09- 10.09</t>
  </si>
  <si>
    <t>31.10-06.11</t>
  </si>
  <si>
    <t>30.07-15.08</t>
  </si>
  <si>
    <t>28.06- 03.07</t>
  </si>
  <si>
    <t>03.11-07.11</t>
  </si>
  <si>
    <t>08.09- 19.09</t>
  </si>
  <si>
    <t>01.05-09.05</t>
  </si>
  <si>
    <t>28.10-02.11</t>
  </si>
  <si>
    <t>Рудягин А.П.           (Москва)</t>
  </si>
  <si>
    <t>Рудягин А.П.            (Москва)</t>
  </si>
  <si>
    <t xml:space="preserve">ФИО                   руководителя группы (город) </t>
  </si>
  <si>
    <t xml:space="preserve">ФИО                          руководителя группы (город) </t>
  </si>
  <si>
    <t xml:space="preserve">ФИО                     руководителя группы (город) </t>
  </si>
  <si>
    <t xml:space="preserve">ФИО                       руководителя группы (город) </t>
  </si>
  <si>
    <t xml:space="preserve">ФИО                                руководителя группы (город) </t>
  </si>
  <si>
    <t>Рудягин А.П.                         (Москва)</t>
  </si>
  <si>
    <t>Рудягин А.П.                 (Москва)</t>
  </si>
  <si>
    <t xml:space="preserve">ФИО                    руководителя группы (город) </t>
  </si>
  <si>
    <t xml:space="preserve">ТУРИСТСКО-СПОРТИВНЫЙ СОЮЗ РОССИИ
</t>
  </si>
  <si>
    <t>Чемпионат ТССР, 2010г.</t>
  </si>
  <si>
    <t>Рудягин А.П.         (Москва)</t>
  </si>
  <si>
    <t xml:space="preserve">Маршрут – на средствах передвижения.  </t>
  </si>
  <si>
    <t>Велосипедные маршруты – 1 КС</t>
  </si>
  <si>
    <t>ТУРИСТСКО-СПОРТИВНЫЙ СОЮЗ РОССИИ</t>
  </si>
  <si>
    <t xml:space="preserve">Маршрут – на средствах передвижения.   </t>
  </si>
  <si>
    <t>ФИО (город, суд. звание, спорт. звание судьи)  Ибатулин  П.И.  (Екатеринбург, СС, КМС)</t>
  </si>
  <si>
    <t>примечания</t>
  </si>
  <si>
    <t>1 с эл. 2</t>
  </si>
  <si>
    <t>1(2)</t>
  </si>
  <si>
    <t>Возможно 2 к.с., нет расчета ОП</t>
  </si>
  <si>
    <t>-</t>
  </si>
  <si>
    <t xml:space="preserve">ФИО (город, суд. звание, спорт. звание судьи) Ляпустин В.Н. ( Екатеринбург, СС, 1Р)                                  </t>
  </si>
  <si>
    <t>Врасчет КС не вкл. ПП 1кт</t>
  </si>
  <si>
    <t>Недостаточно информации</t>
  </si>
  <si>
    <t>Все показатели 2кс</t>
  </si>
  <si>
    <t>ФИО (город, суд. звание, спорт. звание судьи)  Русаков С.А.   (Казань , СС, КМС)</t>
  </si>
  <si>
    <t>ФИО (город, суд. звание, спорт. звание судьи)  Фефелов А.В.    (Раменское, СС, 1Р)</t>
  </si>
  <si>
    <t>примечание</t>
  </si>
  <si>
    <t>Рудягин А.П.                     (Москва)</t>
  </si>
  <si>
    <t>ФИО (город, суд. звание, спорт. звание судьи)  Романов Д.А.    (Лыткарино, СС, 1Р)</t>
  </si>
  <si>
    <t>нет информации по километражу</t>
  </si>
  <si>
    <r>
      <t>(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</si>
  <si>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</si>
  <si>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Б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</si>
  <si>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Н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</si>
  <si>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</si>
  <si>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Сложность (C), Новизна (НВ), Безопасность (Б), Напряженность (Н), Полезность (П)</t>
  </si>
  <si>
    <t xml:space="preserve">Маршрут – на средствах передвижения.    </t>
  </si>
  <si>
    <t>Ибатулин  П.И.  (Екатеринбург, СС, КМС)</t>
  </si>
  <si>
    <t xml:space="preserve">Ляпустин В.Н. ( Екатеринбург, СС, 1Р) </t>
  </si>
  <si>
    <t>Мулюков Р.Ш.   (Уфа, СС, 1Р)</t>
  </si>
  <si>
    <t>Романов Д.А.    (Лыткарино, СС, 1Р)</t>
  </si>
  <si>
    <t>Русаков С.А.   (Казань , СС, КМС)</t>
  </si>
  <si>
    <t>Фефелов А.В.    (Раменское, СС, 1Р)</t>
  </si>
  <si>
    <t>Гл. судья соревнований    СС / 1Р  _______________________(Романов Д.А.)</t>
  </si>
  <si>
    <t>Гл. секретарь соревнований    СС / 1Р____________________(Фефелов А.В.)</t>
  </si>
  <si>
    <t>Сложность (С), Новизна (НВ), Безопасность (Б), Напряженность (Н), Полезность (П)</t>
  </si>
  <si>
    <t xml:space="preserve">Судья:     1 Ибатулин П.И.            </t>
  </si>
  <si>
    <t>Певцов Д.В. ( Днепропетровск, С1К, КМС)</t>
  </si>
  <si>
    <t>ФИО (город, суд. звание, спорт. звание судьи)  Певцов Д.В. ( Днепропетровск, С1К, КМС)</t>
  </si>
  <si>
    <t xml:space="preserve">Судья:     3   Ляпустин В.Н.         </t>
  </si>
  <si>
    <t xml:space="preserve">Судья:     4    Мулюков Р.Ш.        </t>
  </si>
  <si>
    <t>Картузов С. А.   (Москва, СС, 1Р)</t>
  </si>
  <si>
    <t xml:space="preserve">Судья:     7    Русаков С.А.        </t>
  </si>
  <si>
    <t xml:space="preserve">Судья:    8     Фефелов А.В.       </t>
  </si>
  <si>
    <t xml:space="preserve">Судья:     2      Карузов С.А.          </t>
  </si>
  <si>
    <t xml:space="preserve">Судья:     5       Певцов Д.В.         </t>
  </si>
  <si>
    <t xml:space="preserve">Судья:     6      Романов Д.А.          </t>
  </si>
  <si>
    <t>Список судей:                                                        ФИО, город, суд. звание / спортив. звание</t>
  </si>
  <si>
    <t>Велосипедные маршруты – 1 КС.</t>
  </si>
  <si>
    <t>ФИО (город, суд. звание, спорт. звание судьи)  Картузов С.А.   (Москва, СС, 1Р)</t>
  </si>
  <si>
    <t>ФИО (город, суд. звание, спорт. звание судьи)  Мулюков Р.Ш.   (Уфа, СС, 1Р)</t>
  </si>
  <si>
    <t>низкий уровень отчета</t>
  </si>
  <si>
    <t>Гл. секретарь соревнований    СС / 1Р  _______________________(Фефелов А.В.)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</si>
</sst>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\$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;[Red]0"/>
    <numFmt numFmtId="178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9"/>
      <name val="Arial Cyr"/>
      <family val="0"/>
    </font>
    <font>
      <b/>
      <sz val="11"/>
      <name val="Arial Cyr"/>
      <family val="2"/>
    </font>
    <font>
      <b/>
      <sz val="12"/>
      <color indexed="10"/>
      <name val="Arial Cyr"/>
      <family val="0"/>
    </font>
    <font>
      <b/>
      <sz val="8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2" fontId="0" fillId="0" borderId="12" xfId="0" applyNumberFormat="1" applyBorder="1" applyAlignment="1">
      <alignment horizontal="center" vertical="top" textRotation="90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2" fontId="9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72" fontId="0" fillId="0" borderId="12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 vertical="center" textRotation="90" wrapText="1"/>
    </xf>
    <xf numFmtId="172" fontId="0" fillId="0" borderId="18" xfId="0" applyNumberFormat="1" applyBorder="1" applyAlignment="1">
      <alignment horizontal="right" vertical="center"/>
    </xf>
    <xf numFmtId="172" fontId="13" fillId="0" borderId="19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2" fontId="0" fillId="0" borderId="23" xfId="0" applyNumberFormat="1" applyBorder="1" applyAlignment="1">
      <alignment horizontal="right" vertical="center"/>
    </xf>
    <xf numFmtId="172" fontId="0" fillId="0" borderId="24" xfId="0" applyNumberFormat="1" applyBorder="1" applyAlignment="1">
      <alignment horizontal="right" vertical="center"/>
    </xf>
    <xf numFmtId="172" fontId="13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27" xfId="0" applyNumberForma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72" fontId="0" fillId="0" borderId="28" xfId="0" applyNumberForma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172" fontId="0" fillId="0" borderId="31" xfId="0" applyNumberForma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172" fontId="0" fillId="0" borderId="33" xfId="0" applyNumberFormat="1" applyBorder="1" applyAlignment="1">
      <alignment horizontal="right" vertical="center"/>
    </xf>
    <xf numFmtId="172" fontId="0" fillId="0" borderId="34" xfId="0" applyNumberFormat="1" applyBorder="1" applyAlignment="1">
      <alignment horizontal="right" vertical="center"/>
    </xf>
    <xf numFmtId="172" fontId="0" fillId="0" borderId="35" xfId="0" applyNumberForma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3"/>
    </xf>
    <xf numFmtId="0" fontId="10" fillId="0" borderId="0" xfId="0" applyFont="1" applyAlignment="1">
      <alignment horizontal="right" indent="3"/>
    </xf>
    <xf numFmtId="0" fontId="11" fillId="0" borderId="2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6" fillId="0" borderId="1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72" fontId="0" fillId="0" borderId="0" xfId="0" applyNumberFormat="1" applyBorder="1" applyAlignment="1">
      <alignment horizontal="center" vertical="top" textRotation="90"/>
    </xf>
    <xf numFmtId="0" fontId="0" fillId="0" borderId="0" xfId="0" applyAlignment="1">
      <alignment horizontal="center"/>
    </xf>
    <xf numFmtId="0" fontId="21" fillId="3" borderId="37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172" fontId="0" fillId="0" borderId="34" xfId="0" applyNumberFormat="1" applyBorder="1" applyAlignment="1">
      <alignment horizontal="center" vertical="top" textRotation="90"/>
    </xf>
    <xf numFmtId="172" fontId="0" fillId="0" borderId="0" xfId="0" applyNumberFormat="1" applyFill="1" applyBorder="1" applyAlignment="1">
      <alignment horizontal="center" vertical="top" textRotation="90"/>
    </xf>
    <xf numFmtId="172" fontId="0" fillId="0" borderId="35" xfId="0" applyNumberFormat="1" applyFill="1" applyBorder="1" applyAlignment="1">
      <alignment horizontal="center" vertical="top" textRotation="90"/>
    </xf>
    <xf numFmtId="172" fontId="0" fillId="0" borderId="41" xfId="0" applyNumberFormat="1" applyFill="1" applyBorder="1" applyAlignment="1">
      <alignment horizontal="center" vertical="top" textRotation="90"/>
    </xf>
    <xf numFmtId="172" fontId="0" fillId="0" borderId="23" xfId="0" applyNumberFormat="1" applyFill="1" applyBorder="1" applyAlignment="1">
      <alignment horizontal="center" vertical="top" textRotation="90"/>
    </xf>
    <xf numFmtId="172" fontId="0" fillId="0" borderId="42" xfId="0" applyNumberFormat="1" applyFill="1" applyBorder="1" applyAlignment="1">
      <alignment horizontal="center" vertical="top" textRotation="90"/>
    </xf>
    <xf numFmtId="172" fontId="0" fillId="0" borderId="31" xfId="0" applyNumberFormat="1" applyFill="1" applyBorder="1" applyAlignment="1">
      <alignment horizontal="center" vertical="top" textRotation="90"/>
    </xf>
    <xf numFmtId="172" fontId="0" fillId="0" borderId="35" xfId="0" applyNumberFormat="1" applyBorder="1" applyAlignment="1">
      <alignment horizontal="center" vertical="top" textRotation="90"/>
    </xf>
    <xf numFmtId="172" fontId="0" fillId="0" borderId="41" xfId="0" applyNumberFormat="1" applyBorder="1" applyAlignment="1">
      <alignment horizontal="center" vertical="top" textRotation="90"/>
    </xf>
    <xf numFmtId="172" fontId="0" fillId="0" borderId="23" xfId="0" applyNumberFormat="1" applyBorder="1" applyAlignment="1">
      <alignment horizontal="center" vertical="top" textRotation="90"/>
    </xf>
    <xf numFmtId="172" fontId="0" fillId="0" borderId="42" xfId="0" applyNumberFormat="1" applyBorder="1" applyAlignment="1">
      <alignment horizontal="center" vertical="top" textRotation="90"/>
    </xf>
    <xf numFmtId="172" fontId="0" fillId="0" borderId="31" xfId="0" applyNumberFormat="1" applyBorder="1" applyAlignment="1">
      <alignment horizontal="center" vertical="top" textRotation="9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45" xfId="0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top" textRotation="90"/>
    </xf>
    <xf numFmtId="172" fontId="0" fillId="0" borderId="18" xfId="0" applyNumberFormat="1" applyBorder="1" applyAlignment="1">
      <alignment horizontal="center" vertical="top" textRotation="90"/>
    </xf>
    <xf numFmtId="0" fontId="5" fillId="0" borderId="16" xfId="0" applyFont="1" applyBorder="1" applyAlignment="1">
      <alignment vertical="center"/>
    </xf>
    <xf numFmtId="172" fontId="0" fillId="0" borderId="46" xfId="0" applyNumberFormat="1" applyFill="1" applyBorder="1" applyAlignment="1">
      <alignment horizontal="center" vertical="top" textRotation="90"/>
    </xf>
    <xf numFmtId="0" fontId="5" fillId="0" borderId="34" xfId="0" applyFont="1" applyBorder="1" applyAlignment="1">
      <alignment vertical="center"/>
    </xf>
    <xf numFmtId="0" fontId="0" fillId="0" borderId="47" xfId="0" applyBorder="1" applyAlignment="1">
      <alignment vertical="center"/>
    </xf>
    <xf numFmtId="172" fontId="13" fillId="0" borderId="48" xfId="0" applyNumberFormat="1" applyFont="1" applyBorder="1" applyAlignment="1">
      <alignment horizontal="right" vertical="center"/>
    </xf>
    <xf numFmtId="172" fontId="13" fillId="0" borderId="49" xfId="0" applyNumberFormat="1" applyFont="1" applyBorder="1" applyAlignment="1">
      <alignment horizontal="right" vertical="center"/>
    </xf>
    <xf numFmtId="172" fontId="0" fillId="0" borderId="50" xfId="0" applyNumberFormat="1" applyFill="1" applyBorder="1" applyAlignment="1">
      <alignment horizontal="center" vertical="top" textRotation="90"/>
    </xf>
    <xf numFmtId="172" fontId="13" fillId="0" borderId="51" xfId="0" applyNumberFormat="1" applyFont="1" applyFill="1" applyBorder="1" applyAlignment="1">
      <alignment horizontal="center" vertical="top" textRotation="90"/>
    </xf>
    <xf numFmtId="0" fontId="12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2" fontId="0" fillId="0" borderId="52" xfId="0" applyNumberFormat="1" applyFont="1" applyBorder="1" applyAlignment="1">
      <alignment horizontal="center" vertical="center"/>
    </xf>
    <xf numFmtId="172" fontId="0" fillId="0" borderId="46" xfId="0" applyNumberFormat="1" applyFont="1" applyFill="1" applyBorder="1" applyAlignment="1">
      <alignment horizontal="center" vertical="top" textRotation="90"/>
    </xf>
    <xf numFmtId="172" fontId="0" fillId="0" borderId="54" xfId="0" applyNumberFormat="1" applyFont="1" applyFill="1" applyBorder="1" applyAlignment="1">
      <alignment horizontal="center" vertical="top" textRotation="90"/>
    </xf>
    <xf numFmtId="172" fontId="13" fillId="0" borderId="46" xfId="0" applyNumberFormat="1" applyFont="1" applyFill="1" applyBorder="1" applyAlignment="1">
      <alignment horizontal="center" vertical="top" textRotation="90"/>
    </xf>
    <xf numFmtId="172" fontId="0" fillId="0" borderId="44" xfId="0" applyNumberFormat="1" applyFont="1" applyBorder="1" applyAlignment="1">
      <alignment horizontal="center" vertical="top" textRotation="90"/>
    </xf>
    <xf numFmtId="172" fontId="0" fillId="0" borderId="12" xfId="0" applyNumberFormat="1" applyFont="1" applyBorder="1" applyAlignment="1">
      <alignment horizontal="center" vertical="top" textRotation="90"/>
    </xf>
    <xf numFmtId="172" fontId="0" fillId="0" borderId="55" xfId="0" applyNumberFormat="1" applyFont="1" applyBorder="1" applyAlignment="1">
      <alignment horizontal="center" vertical="top" textRotation="90"/>
    </xf>
    <xf numFmtId="172" fontId="13" fillId="0" borderId="44" xfId="0" applyNumberFormat="1" applyFont="1" applyFill="1" applyBorder="1" applyAlignment="1">
      <alignment horizontal="center" vertical="top" textRotation="90"/>
    </xf>
    <xf numFmtId="172" fontId="13" fillId="0" borderId="12" xfId="0" applyNumberFormat="1" applyFont="1" applyFill="1" applyBorder="1" applyAlignment="1">
      <alignment horizontal="center" vertical="top" textRotation="90"/>
    </xf>
    <xf numFmtId="172" fontId="0" fillId="0" borderId="45" xfId="0" applyNumberFormat="1" applyFont="1" applyBorder="1" applyAlignment="1">
      <alignment horizontal="center" vertical="top" textRotation="90"/>
    </xf>
    <xf numFmtId="172" fontId="0" fillId="0" borderId="22" xfId="0" applyNumberFormat="1" applyFont="1" applyBorder="1" applyAlignment="1">
      <alignment horizontal="center" vertical="top" textRotation="90"/>
    </xf>
    <xf numFmtId="172" fontId="0" fillId="0" borderId="56" xfId="0" applyNumberFormat="1" applyFont="1" applyBorder="1" applyAlignment="1">
      <alignment horizontal="center" vertical="top" textRotation="90"/>
    </xf>
    <xf numFmtId="172" fontId="0" fillId="0" borderId="57" xfId="0" applyNumberFormat="1" applyFont="1" applyBorder="1" applyAlignment="1">
      <alignment horizontal="center" vertical="top" textRotation="90"/>
    </xf>
    <xf numFmtId="172" fontId="0" fillId="0" borderId="24" xfId="0" applyNumberFormat="1" applyFont="1" applyBorder="1" applyAlignment="1">
      <alignment horizontal="center" vertical="top" textRotation="90"/>
    </xf>
    <xf numFmtId="172" fontId="0" fillId="0" borderId="58" xfId="0" applyNumberFormat="1" applyFont="1" applyBorder="1" applyAlignment="1">
      <alignment horizontal="center" vertical="top" textRotation="90"/>
    </xf>
    <xf numFmtId="172" fontId="0" fillId="0" borderId="44" xfId="0" applyNumberFormat="1" applyFont="1" applyFill="1" applyBorder="1" applyAlignment="1">
      <alignment horizontal="center" vertical="top" textRotation="90"/>
    </xf>
    <xf numFmtId="172" fontId="0" fillId="0" borderId="12" xfId="0" applyNumberFormat="1" applyFont="1" applyFill="1" applyBorder="1" applyAlignment="1">
      <alignment horizontal="center" vertical="top" textRotation="90"/>
    </xf>
    <xf numFmtId="172" fontId="0" fillId="0" borderId="55" xfId="0" applyNumberFormat="1" applyFont="1" applyFill="1" applyBorder="1" applyAlignment="1">
      <alignment horizontal="center" vertical="top" textRotation="90"/>
    </xf>
    <xf numFmtId="172" fontId="0" fillId="0" borderId="34" xfId="0" applyNumberFormat="1" applyFont="1" applyBorder="1" applyAlignment="1">
      <alignment horizontal="center" vertical="top" textRotation="90"/>
    </xf>
    <xf numFmtId="0" fontId="5" fillId="0" borderId="20" xfId="0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top" textRotation="90"/>
    </xf>
    <xf numFmtId="172" fontId="13" fillId="0" borderId="49" xfId="0" applyNumberFormat="1" applyFont="1" applyFill="1" applyBorder="1" applyAlignment="1">
      <alignment horizontal="center" vertical="top" textRotation="90"/>
    </xf>
    <xf numFmtId="172" fontId="0" fillId="0" borderId="53" xfId="0" applyNumberFormat="1" applyFont="1" applyFill="1" applyBorder="1" applyAlignment="1">
      <alignment horizontal="center" vertical="top" textRotation="90"/>
    </xf>
    <xf numFmtId="172" fontId="0" fillId="0" borderId="60" xfId="0" applyNumberFormat="1" applyFont="1" applyFill="1" applyBorder="1" applyAlignment="1">
      <alignment horizontal="center" vertical="top" textRotation="90"/>
    </xf>
    <xf numFmtId="172" fontId="0" fillId="0" borderId="5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62" xfId="0" applyFont="1" applyBorder="1" applyAlignment="1">
      <alignment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172" fontId="13" fillId="0" borderId="57" xfId="0" applyNumberFormat="1" applyFont="1" applyFill="1" applyBorder="1" applyAlignment="1">
      <alignment horizontal="center" vertical="top" textRotation="90"/>
    </xf>
    <xf numFmtId="172" fontId="13" fillId="0" borderId="24" xfId="0" applyNumberFormat="1" applyFont="1" applyFill="1" applyBorder="1" applyAlignment="1">
      <alignment horizontal="center" vertical="top" textRotation="90"/>
    </xf>
    <xf numFmtId="172" fontId="0" fillId="0" borderId="35" xfId="0" applyNumberFormat="1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left" vertical="center" wrapText="1"/>
    </xf>
    <xf numFmtId="172" fontId="0" fillId="0" borderId="51" xfId="0" applyNumberFormat="1" applyFont="1" applyFill="1" applyBorder="1" applyAlignment="1">
      <alignment horizontal="center" vertical="top" textRotation="90"/>
    </xf>
    <xf numFmtId="172" fontId="0" fillId="0" borderId="46" xfId="0" applyNumberFormat="1" applyFont="1" applyFill="1" applyBorder="1" applyAlignment="1">
      <alignment horizontal="center" vertical="top" textRotation="90"/>
    </xf>
    <xf numFmtId="172" fontId="0" fillId="0" borderId="50" xfId="0" applyNumberFormat="1" applyFont="1" applyFill="1" applyBorder="1" applyAlignment="1">
      <alignment horizontal="center" vertical="top" textRotation="90"/>
    </xf>
    <xf numFmtId="172" fontId="0" fillId="0" borderId="44" xfId="0" applyNumberFormat="1" applyFont="1" applyFill="1" applyBorder="1" applyAlignment="1">
      <alignment horizontal="center" vertical="top" textRotation="90"/>
    </xf>
    <xf numFmtId="172" fontId="0" fillId="0" borderId="12" xfId="0" applyNumberFormat="1" applyFont="1" applyFill="1" applyBorder="1" applyAlignment="1">
      <alignment horizontal="center" vertical="top" textRotation="90"/>
    </xf>
    <xf numFmtId="172" fontId="0" fillId="0" borderId="34" xfId="0" applyNumberFormat="1" applyFont="1" applyFill="1" applyBorder="1" applyAlignment="1">
      <alignment horizontal="center" vertical="top" textRotation="90"/>
    </xf>
    <xf numFmtId="172" fontId="0" fillId="0" borderId="57" xfId="0" applyNumberFormat="1" applyFont="1" applyFill="1" applyBorder="1" applyAlignment="1">
      <alignment horizontal="center" vertical="top" textRotation="90"/>
    </xf>
    <xf numFmtId="172" fontId="0" fillId="0" borderId="24" xfId="0" applyNumberFormat="1" applyFont="1" applyFill="1" applyBorder="1" applyAlignment="1">
      <alignment horizontal="center" vertical="top" textRotation="90"/>
    </xf>
    <xf numFmtId="172" fontId="0" fillId="0" borderId="35" xfId="0" applyNumberFormat="1" applyFont="1" applyFill="1" applyBorder="1" applyAlignment="1">
      <alignment horizontal="center" vertical="top" textRotation="90"/>
    </xf>
    <xf numFmtId="172" fontId="0" fillId="0" borderId="63" xfId="0" applyNumberFormat="1" applyFont="1" applyFill="1" applyBorder="1" applyAlignment="1">
      <alignment horizontal="center" vertical="top" textRotation="90"/>
    </xf>
    <xf numFmtId="172" fontId="13" fillId="0" borderId="54" xfId="0" applyNumberFormat="1" applyFont="1" applyFill="1" applyBorder="1" applyAlignment="1">
      <alignment horizontal="center" vertical="top" textRotation="90"/>
    </xf>
    <xf numFmtId="172" fontId="13" fillId="0" borderId="55" xfId="0" applyNumberFormat="1" applyFont="1" applyFill="1" applyBorder="1" applyAlignment="1">
      <alignment horizontal="center" vertical="top" textRotation="90"/>
    </xf>
    <xf numFmtId="172" fontId="13" fillId="0" borderId="58" xfId="0" applyNumberFormat="1" applyFont="1" applyFill="1" applyBorder="1" applyAlignment="1">
      <alignment horizontal="center" vertical="top" textRotation="90"/>
    </xf>
    <xf numFmtId="172" fontId="13" fillId="0" borderId="44" xfId="0" applyNumberFormat="1" applyFont="1" applyBorder="1" applyAlignment="1">
      <alignment horizontal="center" vertical="top" textRotation="90"/>
    </xf>
    <xf numFmtId="172" fontId="13" fillId="0" borderId="12" xfId="0" applyNumberFormat="1" applyFont="1" applyBorder="1" applyAlignment="1">
      <alignment horizontal="center" vertical="top" textRotation="90"/>
    </xf>
    <xf numFmtId="172" fontId="13" fillId="0" borderId="55" xfId="0" applyNumberFormat="1" applyFont="1" applyBorder="1" applyAlignment="1">
      <alignment horizontal="center" vertical="top" textRotation="90"/>
    </xf>
    <xf numFmtId="172" fontId="13" fillId="0" borderId="57" xfId="0" applyNumberFormat="1" applyFont="1" applyBorder="1" applyAlignment="1">
      <alignment horizontal="center" vertical="top" textRotation="90"/>
    </xf>
    <xf numFmtId="172" fontId="13" fillId="0" borderId="24" xfId="0" applyNumberFormat="1" applyFont="1" applyBorder="1" applyAlignment="1">
      <alignment horizontal="center" vertical="top" textRotation="90"/>
    </xf>
    <xf numFmtId="172" fontId="13" fillId="0" borderId="58" xfId="0" applyNumberFormat="1" applyFont="1" applyBorder="1" applyAlignment="1">
      <alignment horizontal="center" vertical="top" textRotation="90"/>
    </xf>
    <xf numFmtId="0" fontId="19" fillId="0" borderId="44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9" fillId="0" borderId="43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172" fontId="14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3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19" fillId="0" borderId="65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/>
    </xf>
    <xf numFmtId="0" fontId="12" fillId="0" borderId="41" xfId="0" applyFont="1" applyBorder="1" applyAlignment="1">
      <alignment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2" fontId="0" fillId="0" borderId="68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73" xfId="0" applyFont="1" applyBorder="1" applyAlignment="1">
      <alignment/>
    </xf>
    <xf numFmtId="0" fontId="11" fillId="0" borderId="5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18" xfId="0" applyFont="1" applyBorder="1" applyAlignment="1">
      <alignment/>
    </xf>
    <xf numFmtId="0" fontId="0" fillId="0" borderId="55" xfId="0" applyBorder="1" applyAlignment="1">
      <alignment/>
    </xf>
    <xf numFmtId="0" fontId="11" fillId="0" borderId="12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wrapText="1" indent="2"/>
    </xf>
    <xf numFmtId="0" fontId="0" fillId="0" borderId="62" xfId="0" applyBorder="1" applyAlignment="1">
      <alignment horizontal="left" indent="2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4" fillId="0" borderId="67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19" fillId="0" borderId="48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0" fontId="5" fillId="0" borderId="4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3" fillId="0" borderId="76" xfId="0" applyFont="1" applyBorder="1" applyAlignment="1">
      <alignment horizontal="center" vertical="center" wrapText="1"/>
    </xf>
    <xf numFmtId="0" fontId="7" fillId="0" borderId="67" xfId="0" applyFont="1" applyBorder="1" applyAlignment="1">
      <alignment wrapText="1"/>
    </xf>
    <xf numFmtId="0" fontId="7" fillId="0" borderId="77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8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56" xfId="0" applyFont="1" applyBorder="1" applyAlignment="1">
      <alignment wrapText="1"/>
    </xf>
    <xf numFmtId="0" fontId="0" fillId="0" borderId="43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2" fillId="0" borderId="7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2" fillId="0" borderId="7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78" xfId="0" applyBorder="1" applyAlignment="1">
      <alignment/>
    </xf>
    <xf numFmtId="0" fontId="11" fillId="0" borderId="7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7" fillId="0" borderId="5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3" fillId="0" borderId="7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76" xfId="0" applyFont="1" applyBorder="1" applyAlignment="1">
      <alignment horizontal="center" vertical="center" wrapText="1"/>
    </xf>
    <xf numFmtId="0" fontId="15" fillId="0" borderId="74" xfId="0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6" xfId="0" applyBorder="1" applyAlignment="1">
      <alignment wrapText="1"/>
    </xf>
    <xf numFmtId="0" fontId="5" fillId="0" borderId="4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6" fillId="22" borderId="10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22" borderId="61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indent="3"/>
    </xf>
    <xf numFmtId="0" fontId="4" fillId="0" borderId="0" xfId="0" applyFont="1" applyAlignment="1">
      <alignment horizontal="right" indent="3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172" fontId="0" fillId="0" borderId="7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172" fontId="0" fillId="0" borderId="74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2" fontId="0" fillId="0" borderId="76" xfId="0" applyNumberFormat="1" applyFont="1" applyBorder="1" applyAlignment="1">
      <alignment horizontal="left" vertical="center" wrapText="1" shrinkToFit="1"/>
    </xf>
    <xf numFmtId="0" fontId="0" fillId="0" borderId="67" xfId="0" applyBorder="1" applyAlignment="1">
      <alignment horizontal="left" vertical="center" wrapText="1" shrinkToFit="1"/>
    </xf>
    <xf numFmtId="0" fontId="0" fillId="0" borderId="77" xfId="0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62" xfId="0" applyBorder="1" applyAlignment="1">
      <alignment wrapText="1"/>
    </xf>
    <xf numFmtId="0" fontId="15" fillId="0" borderId="4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9" fillId="0" borderId="4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9" xfId="0" applyBorder="1" applyAlignment="1">
      <alignment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43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5" fillId="0" borderId="27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19050</xdr:rowOff>
    </xdr:from>
    <xdr:to>
      <xdr:col>1</xdr:col>
      <xdr:colOff>876300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85725</xdr:rowOff>
    </xdr:from>
    <xdr:to>
      <xdr:col>1</xdr:col>
      <xdr:colOff>876300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57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133350</xdr:rowOff>
    </xdr:from>
    <xdr:to>
      <xdr:col>1</xdr:col>
      <xdr:colOff>895350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333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38100</xdr:rowOff>
    </xdr:from>
    <xdr:to>
      <xdr:col>1</xdr:col>
      <xdr:colOff>895350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142875</xdr:rowOff>
    </xdr:from>
    <xdr:to>
      <xdr:col>1</xdr:col>
      <xdr:colOff>1390650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428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95250</xdr:rowOff>
    </xdr:from>
    <xdr:to>
      <xdr:col>1</xdr:col>
      <xdr:colOff>914400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123825</xdr:rowOff>
    </xdr:from>
    <xdr:to>
      <xdr:col>1</xdr:col>
      <xdr:colOff>923925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238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114300</xdr:rowOff>
    </xdr:from>
    <xdr:to>
      <xdr:col>1</xdr:col>
      <xdr:colOff>847725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43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85725</xdr:rowOff>
    </xdr:from>
    <xdr:to>
      <xdr:col>1</xdr:col>
      <xdr:colOff>857250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104775</xdr:rowOff>
    </xdr:from>
    <xdr:to>
      <xdr:col>1</xdr:col>
      <xdr:colOff>923925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114300</xdr:rowOff>
    </xdr:from>
    <xdr:to>
      <xdr:col>1</xdr:col>
      <xdr:colOff>838200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55;&#1072;&#1074;&#1077;&#1083;\&#1052;&#1050;&#1050;%20&#1080;%20&#1043;&#1057;&#1050;\&#1063;&#1056;-05\&#1055;&#1088;&#1086;&#1090;&#1086;&#1082;&#1086;&#1083;&#1099;\&#1055;&#1088;&#1086;&#1090;&#1086;&#1082;&#1086;&#1083;2005&#1074;&#1089;&#1077;%20&#1083;&#1080;&#1089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путешест"/>
      <sheetName val="Лучший отчет"/>
      <sheetName val="За массовость"/>
      <sheetName val="Полезность 4кс  "/>
      <sheetName val="Полезность 5кс "/>
      <sheetName val="Полезность 6кс  "/>
      <sheetName val="Напряженность 4кс "/>
      <sheetName val="Напряженность 5кс "/>
      <sheetName val="Напряженность 6кс "/>
      <sheetName val="Безопасность 4кс "/>
      <sheetName val="Безопасность 5кс"/>
      <sheetName val="Безопасность 6кс    "/>
      <sheetName val="Сложность 4кс"/>
      <sheetName val="Сложность 5кс "/>
      <sheetName val="Сложность 6кс   "/>
      <sheetName val="Новизна 4кс "/>
      <sheetName val="Новизна 5кс "/>
      <sheetName val="Новизна 6кс  "/>
      <sheetName val="Бездитко 5кс   "/>
      <sheetName val="Буяльский 6кс"/>
      <sheetName val="Буяльский 5кс "/>
      <sheetName val="Буяльский 4кс"/>
      <sheetName val="Васильев 6кс "/>
      <sheetName val="Величко 6кс "/>
      <sheetName val="Величко 5кс "/>
      <sheetName val="Величко 4кс "/>
      <sheetName val="Обиденый 4кс "/>
      <sheetName val="Пугачев 5кс "/>
      <sheetName val="Пугачев 6кс  "/>
      <sheetName val="Алексей 5кс "/>
      <sheetName val="Алексей 4кс"/>
      <sheetName val="Стрыгин 6кс  "/>
      <sheetName val="Сводный 4кс"/>
      <sheetName val="Сводный 4кс (2)"/>
      <sheetName val="Сводный 5кс"/>
      <sheetName val="Сводный 5кс (2)"/>
      <sheetName val="Сводный 6кс "/>
      <sheetName val="Сводный 6кс  (2)"/>
      <sheetName val="Сводный Абс"/>
      <sheetName val="Итоговый 4кс"/>
      <sheetName val="Итоговый 5кс"/>
      <sheetName val="Итоговый 6кс "/>
      <sheetName val="Итоговый Аб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="75" zoomScaleNormal="75" zoomScalePageLayoutView="0" workbookViewId="0" topLeftCell="A7">
      <selection activeCell="U15" sqref="U15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22.00390625" style="0" customWidth="1"/>
    <col min="4" max="4" width="4.25390625" style="0" customWidth="1"/>
    <col min="5" max="5" width="10.375" style="0" customWidth="1"/>
    <col min="6" max="6" width="4.875" style="0" customWidth="1"/>
    <col min="7" max="7" width="4.625" style="0" customWidth="1"/>
    <col min="8" max="8" width="4.25390625" style="0" customWidth="1"/>
    <col min="9" max="9" width="4.75390625" style="0" customWidth="1"/>
    <col min="10" max="10" width="4.25390625" style="0" customWidth="1"/>
    <col min="11" max="11" width="6.625" style="0" customWidth="1"/>
    <col min="12" max="12" width="7.75390625" style="0" customWidth="1"/>
    <col min="13" max="13" width="2.25390625" style="0" customWidth="1"/>
    <col min="16" max="16" width="12.625" style="0" customWidth="1"/>
  </cols>
  <sheetData>
    <row r="1" spans="1:16" ht="12.75" customHeight="1">
      <c r="A1" s="284" t="s">
        <v>0</v>
      </c>
      <c r="B1" s="285"/>
      <c r="C1" s="299" t="s">
        <v>29</v>
      </c>
      <c r="D1" s="299"/>
      <c r="E1" s="299"/>
      <c r="F1" s="299"/>
      <c r="G1" s="299"/>
      <c r="H1" s="300"/>
      <c r="I1" s="300"/>
      <c r="J1" s="300"/>
      <c r="K1" s="300"/>
      <c r="L1" s="300"/>
      <c r="M1" s="300"/>
      <c r="N1" s="285"/>
      <c r="O1" s="285"/>
      <c r="P1" s="271"/>
    </row>
    <row r="2" spans="1:16" ht="12.75" customHeight="1">
      <c r="A2" s="286"/>
      <c r="B2" s="272"/>
      <c r="C2" s="301"/>
      <c r="D2" s="301"/>
      <c r="E2" s="301"/>
      <c r="F2" s="301"/>
      <c r="G2" s="301"/>
      <c r="H2" s="302"/>
      <c r="I2" s="302"/>
      <c r="J2" s="302"/>
      <c r="K2" s="302"/>
      <c r="L2" s="302"/>
      <c r="M2" s="302"/>
      <c r="N2" s="272"/>
      <c r="O2" s="272"/>
      <c r="P2" s="265"/>
    </row>
    <row r="3" spans="1:16" ht="12.75" customHeight="1">
      <c r="A3" s="286"/>
      <c r="B3" s="272"/>
      <c r="C3" s="301"/>
      <c r="D3" s="301"/>
      <c r="E3" s="301"/>
      <c r="F3" s="301"/>
      <c r="G3" s="301"/>
      <c r="H3" s="302"/>
      <c r="I3" s="302"/>
      <c r="J3" s="302"/>
      <c r="K3" s="302"/>
      <c r="L3" s="302"/>
      <c r="M3" s="302"/>
      <c r="N3" s="272"/>
      <c r="O3" s="272"/>
      <c r="P3" s="265"/>
    </row>
    <row r="4" spans="1:16" ht="12.75" customHeight="1">
      <c r="A4" s="286"/>
      <c r="B4" s="272"/>
      <c r="C4" s="301"/>
      <c r="D4" s="301"/>
      <c r="E4" s="301"/>
      <c r="F4" s="301"/>
      <c r="G4" s="301"/>
      <c r="H4" s="302"/>
      <c r="I4" s="302"/>
      <c r="J4" s="302"/>
      <c r="K4" s="302"/>
      <c r="L4" s="302"/>
      <c r="M4" s="302"/>
      <c r="N4" s="272"/>
      <c r="O4" s="272"/>
      <c r="P4" s="265"/>
    </row>
    <row r="5" spans="1:28" ht="19.5" customHeight="1">
      <c r="A5" s="114" t="s">
        <v>1</v>
      </c>
      <c r="B5" s="115"/>
      <c r="C5" s="276" t="s">
        <v>45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303"/>
      <c r="O5" s="303"/>
      <c r="P5" s="304"/>
      <c r="Q5" s="1"/>
      <c r="R5" s="1"/>
      <c r="S5" s="1"/>
      <c r="T5" s="1"/>
      <c r="U5" s="1"/>
      <c r="V5" s="1"/>
      <c r="W5" s="1"/>
      <c r="X5" s="1"/>
      <c r="Y5" s="1"/>
      <c r="Z5" s="1"/>
      <c r="AA5" s="32"/>
      <c r="AB5" s="32"/>
    </row>
    <row r="6" spans="1:28" ht="19.5" customHeight="1">
      <c r="A6" s="273" t="s">
        <v>31</v>
      </c>
      <c r="B6" s="274"/>
      <c r="C6" s="276" t="s">
        <v>33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3"/>
      <c r="O6" s="303"/>
      <c r="P6" s="304"/>
      <c r="Q6" s="39"/>
      <c r="R6" s="39"/>
      <c r="S6" s="39"/>
      <c r="T6" s="39"/>
      <c r="U6" s="39"/>
      <c r="V6" s="39"/>
      <c r="W6" s="39"/>
      <c r="X6" s="39"/>
      <c r="Y6" s="39"/>
      <c r="Z6" s="39"/>
      <c r="AA6" s="32"/>
      <c r="AB6" s="32"/>
    </row>
    <row r="7" spans="1:28" ht="19.5" customHeight="1">
      <c r="A7" s="275" t="s">
        <v>32</v>
      </c>
      <c r="B7" s="276"/>
      <c r="C7" s="276" t="s">
        <v>46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303"/>
      <c r="O7" s="303"/>
      <c r="P7" s="304"/>
      <c r="Q7" s="40"/>
      <c r="R7" s="40"/>
      <c r="S7" s="40"/>
      <c r="T7" s="40"/>
      <c r="U7" s="40"/>
      <c r="V7" s="40"/>
      <c r="W7" s="40"/>
      <c r="X7" s="40"/>
      <c r="Y7" s="40"/>
      <c r="Z7" s="40"/>
      <c r="AA7" s="32"/>
      <c r="AB7" s="32"/>
    </row>
    <row r="8" spans="1:28" ht="19.5" customHeight="1" thickBot="1">
      <c r="A8" s="41" t="s">
        <v>2</v>
      </c>
      <c r="B8" s="43"/>
      <c r="C8" s="292" t="s">
        <v>35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3"/>
      <c r="O8" s="293"/>
      <c r="P8" s="294"/>
      <c r="Q8" s="1"/>
      <c r="R8" s="1"/>
      <c r="S8" s="1"/>
      <c r="T8" s="1"/>
      <c r="U8" s="1"/>
      <c r="V8" s="1"/>
      <c r="W8" s="1"/>
      <c r="X8" s="1"/>
      <c r="Y8" s="1"/>
      <c r="Z8" s="1"/>
      <c r="AA8" s="32"/>
      <c r="AB8" s="32"/>
    </row>
    <row r="9" spans="1:28" ht="30" customHeight="1" thickBot="1">
      <c r="A9" s="282" t="s">
        <v>21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16" s="5" customFormat="1" ht="51.75" customHeight="1" thickBot="1">
      <c r="A10" s="2" t="s">
        <v>4</v>
      </c>
      <c r="B10" s="42" t="s">
        <v>34</v>
      </c>
      <c r="C10" s="3" t="s">
        <v>30</v>
      </c>
      <c r="D10" s="38" t="s">
        <v>5</v>
      </c>
      <c r="E10" s="4" t="s">
        <v>6</v>
      </c>
      <c r="F10" s="30" t="s">
        <v>3</v>
      </c>
      <c r="G10" s="30" t="s">
        <v>9</v>
      </c>
      <c r="H10" s="30" t="s">
        <v>22</v>
      </c>
      <c r="I10" s="30" t="s">
        <v>23</v>
      </c>
      <c r="J10" s="45" t="s">
        <v>24</v>
      </c>
      <c r="K10" s="31" t="s">
        <v>25</v>
      </c>
      <c r="L10" s="297" t="s">
        <v>44</v>
      </c>
      <c r="M10" s="267" t="s">
        <v>14</v>
      </c>
      <c r="N10" s="268"/>
      <c r="O10" s="268"/>
      <c r="P10" s="269"/>
    </row>
    <row r="11" spans="1:16" s="5" customFormat="1" ht="24.75" customHeight="1" thickBot="1">
      <c r="A11" s="3"/>
      <c r="B11" s="295" t="s">
        <v>56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8"/>
      <c r="M11" s="264"/>
      <c r="N11" s="272"/>
      <c r="O11" s="272"/>
      <c r="P11" s="265"/>
    </row>
    <row r="12" spans="1:16" s="6" customFormat="1" ht="30" customHeight="1">
      <c r="A12" s="111">
        <v>1</v>
      </c>
      <c r="B12" s="80" t="s">
        <v>40</v>
      </c>
      <c r="C12" s="66" t="s">
        <v>57</v>
      </c>
      <c r="D12" s="116" t="s">
        <v>39</v>
      </c>
      <c r="E12" s="69" t="s">
        <v>41</v>
      </c>
      <c r="F12" s="64">
        <f>'Итоговый '!F11</f>
        <v>2.4</v>
      </c>
      <c r="G12" s="61">
        <f>'Итоговый '!G11</f>
        <v>0.3</v>
      </c>
      <c r="H12" s="61">
        <f>'Итоговый '!H11</f>
        <v>2</v>
      </c>
      <c r="I12" s="61">
        <f>'Итоговый '!I11</f>
        <v>1.2</v>
      </c>
      <c r="J12" s="70">
        <f>'Итоговый '!J11</f>
        <v>1.6</v>
      </c>
      <c r="K12" s="124">
        <f>SUM(F12:J12)</f>
        <v>7.5</v>
      </c>
      <c r="L12" s="48"/>
      <c r="M12" s="270"/>
      <c r="N12" s="285"/>
      <c r="O12" s="285"/>
      <c r="P12" s="271"/>
    </row>
    <row r="13" spans="1:16" s="6" customFormat="1" ht="30" customHeight="1">
      <c r="A13" s="112">
        <f aca="true" t="shared" si="0" ref="A13:A18">SUM(A12,1)</f>
        <v>2</v>
      </c>
      <c r="B13" s="81"/>
      <c r="C13" s="57"/>
      <c r="D13" s="109"/>
      <c r="E13" s="36"/>
      <c r="F13" s="64"/>
      <c r="G13" s="44"/>
      <c r="H13" s="44"/>
      <c r="I13" s="44"/>
      <c r="J13" s="71"/>
      <c r="K13" s="47"/>
      <c r="L13" s="62"/>
      <c r="M13" s="264"/>
      <c r="N13" s="272"/>
      <c r="O13" s="272"/>
      <c r="P13" s="265"/>
    </row>
    <row r="14" spans="1:16" s="6" customFormat="1" ht="30" customHeight="1">
      <c r="A14" s="112">
        <f t="shared" si="0"/>
        <v>3</v>
      </c>
      <c r="B14" s="81"/>
      <c r="C14" s="58"/>
      <c r="D14" s="109"/>
      <c r="E14" s="37"/>
      <c r="F14" s="64"/>
      <c r="G14" s="44"/>
      <c r="H14" s="44"/>
      <c r="I14" s="44"/>
      <c r="J14" s="71"/>
      <c r="K14" s="47"/>
      <c r="L14" s="62"/>
      <c r="M14" s="264"/>
      <c r="N14" s="272"/>
      <c r="O14" s="272"/>
      <c r="P14" s="265"/>
    </row>
    <row r="15" spans="1:16" s="6" customFormat="1" ht="30" customHeight="1">
      <c r="A15" s="112">
        <f t="shared" si="0"/>
        <v>4</v>
      </c>
      <c r="B15" s="81"/>
      <c r="C15" s="58"/>
      <c r="D15" s="109"/>
      <c r="E15" s="37"/>
      <c r="F15" s="64"/>
      <c r="G15" s="44"/>
      <c r="H15" s="44"/>
      <c r="I15" s="44"/>
      <c r="J15" s="71"/>
      <c r="K15" s="47"/>
      <c r="L15" s="62"/>
      <c r="M15" s="264"/>
      <c r="N15" s="272"/>
      <c r="O15" s="272"/>
      <c r="P15" s="265"/>
    </row>
    <row r="16" spans="1:16" s="6" customFormat="1" ht="30" customHeight="1">
      <c r="A16" s="112">
        <f t="shared" si="0"/>
        <v>5</v>
      </c>
      <c r="B16" s="81"/>
      <c r="C16" s="58"/>
      <c r="D16" s="109"/>
      <c r="E16" s="37"/>
      <c r="F16" s="64"/>
      <c r="G16" s="44"/>
      <c r="H16" s="44"/>
      <c r="I16" s="44"/>
      <c r="J16" s="71"/>
      <c r="K16" s="47"/>
      <c r="L16" s="62"/>
      <c r="M16" s="264"/>
      <c r="N16" s="272"/>
      <c r="O16" s="272"/>
      <c r="P16" s="265"/>
    </row>
    <row r="17" spans="1:16" s="6" customFormat="1" ht="30" customHeight="1">
      <c r="A17" s="112">
        <f t="shared" si="0"/>
        <v>6</v>
      </c>
      <c r="B17" s="81"/>
      <c r="C17" s="58"/>
      <c r="D17" s="109"/>
      <c r="E17" s="37"/>
      <c r="F17" s="64"/>
      <c r="G17" s="44"/>
      <c r="H17" s="44"/>
      <c r="I17" s="44"/>
      <c r="J17" s="71"/>
      <c r="K17" s="47"/>
      <c r="L17" s="62"/>
      <c r="M17" s="264"/>
      <c r="N17" s="272"/>
      <c r="O17" s="272"/>
      <c r="P17" s="265"/>
    </row>
    <row r="18" spans="1:16" s="6" customFormat="1" ht="30" customHeight="1">
      <c r="A18" s="113">
        <f t="shared" si="0"/>
        <v>7</v>
      </c>
      <c r="B18" s="82"/>
      <c r="C18" s="63"/>
      <c r="D18" s="110"/>
      <c r="E18" s="37"/>
      <c r="F18" s="68"/>
      <c r="G18" s="55"/>
      <c r="H18" s="55"/>
      <c r="I18" s="55"/>
      <c r="J18" s="72"/>
      <c r="K18" s="56"/>
      <c r="L18" s="65"/>
      <c r="M18" s="305"/>
      <c r="N18" s="306"/>
      <c r="O18" s="306"/>
      <c r="P18" s="307"/>
    </row>
    <row r="19" spans="1:16" s="6" customFormat="1" ht="30" customHeight="1">
      <c r="A19" s="112">
        <f>SUM(A18,1)</f>
        <v>8</v>
      </c>
      <c r="B19" s="81"/>
      <c r="C19" s="58"/>
      <c r="D19" s="109"/>
      <c r="E19" s="36"/>
      <c r="F19" s="46"/>
      <c r="G19" s="44"/>
      <c r="H19" s="44"/>
      <c r="I19" s="44"/>
      <c r="J19" s="71"/>
      <c r="K19" s="47"/>
      <c r="L19" s="49"/>
      <c r="M19" s="264"/>
      <c r="N19" s="266"/>
      <c r="O19" s="266"/>
      <c r="P19" s="262"/>
    </row>
    <row r="20" spans="1:16" s="6" customFormat="1" ht="30" customHeight="1">
      <c r="A20" s="112">
        <f aca="true" t="shared" si="1" ref="A20:A31">SUM(A19,1)</f>
        <v>9</v>
      </c>
      <c r="B20" s="81"/>
      <c r="C20" s="57"/>
      <c r="D20" s="109"/>
      <c r="E20" s="36"/>
      <c r="F20" s="46"/>
      <c r="G20" s="46"/>
      <c r="H20" s="44"/>
      <c r="I20" s="44"/>
      <c r="J20" s="71"/>
      <c r="K20" s="47"/>
      <c r="L20" s="62"/>
      <c r="M20" s="264"/>
      <c r="N20" s="266"/>
      <c r="O20" s="266"/>
      <c r="P20" s="262"/>
    </row>
    <row r="21" spans="1:16" s="6" customFormat="1" ht="30" customHeight="1">
      <c r="A21" s="112">
        <f t="shared" si="1"/>
        <v>10</v>
      </c>
      <c r="B21" s="81"/>
      <c r="C21" s="58"/>
      <c r="D21" s="109"/>
      <c r="E21" s="36"/>
      <c r="F21" s="46"/>
      <c r="G21" s="46"/>
      <c r="H21" s="44"/>
      <c r="I21" s="44"/>
      <c r="J21" s="71"/>
      <c r="K21" s="47"/>
      <c r="L21" s="62"/>
      <c r="M21" s="264"/>
      <c r="N21" s="266"/>
      <c r="O21" s="266"/>
      <c r="P21" s="262"/>
    </row>
    <row r="22" spans="1:16" s="6" customFormat="1" ht="30" customHeight="1">
      <c r="A22" s="112">
        <f t="shared" si="1"/>
        <v>11</v>
      </c>
      <c r="B22" s="81"/>
      <c r="C22" s="57"/>
      <c r="D22" s="109"/>
      <c r="E22" s="36"/>
      <c r="F22" s="46"/>
      <c r="G22" s="46"/>
      <c r="H22" s="44"/>
      <c r="I22" s="44"/>
      <c r="J22" s="71"/>
      <c r="K22" s="47"/>
      <c r="L22" s="62"/>
      <c r="M22" s="264"/>
      <c r="N22" s="266"/>
      <c r="O22" s="266"/>
      <c r="P22" s="262"/>
    </row>
    <row r="23" spans="1:16" s="6" customFormat="1" ht="30" customHeight="1">
      <c r="A23" s="112">
        <f t="shared" si="1"/>
        <v>12</v>
      </c>
      <c r="B23" s="81"/>
      <c r="C23" s="58"/>
      <c r="D23" s="109"/>
      <c r="E23" s="36"/>
      <c r="F23" s="46"/>
      <c r="G23" s="46"/>
      <c r="H23" s="44"/>
      <c r="I23" s="44"/>
      <c r="J23" s="71"/>
      <c r="K23" s="47"/>
      <c r="L23" s="62"/>
      <c r="M23" s="264"/>
      <c r="N23" s="266"/>
      <c r="O23" s="266"/>
      <c r="P23" s="262"/>
    </row>
    <row r="24" spans="1:16" s="6" customFormat="1" ht="30" customHeight="1">
      <c r="A24" s="112">
        <f t="shared" si="1"/>
        <v>13</v>
      </c>
      <c r="B24" s="81"/>
      <c r="C24" s="58"/>
      <c r="D24" s="109"/>
      <c r="E24" s="36"/>
      <c r="F24" s="46"/>
      <c r="G24" s="46"/>
      <c r="H24" s="44"/>
      <c r="I24" s="44"/>
      <c r="J24" s="71"/>
      <c r="K24" s="47"/>
      <c r="L24" s="62"/>
      <c r="M24" s="264"/>
      <c r="N24" s="266"/>
      <c r="O24" s="266"/>
      <c r="P24" s="262"/>
    </row>
    <row r="25" spans="1:16" s="6" customFormat="1" ht="30" customHeight="1">
      <c r="A25" s="112">
        <f t="shared" si="1"/>
        <v>14</v>
      </c>
      <c r="B25" s="82"/>
      <c r="C25" s="63"/>
      <c r="D25" s="110"/>
      <c r="E25" s="37"/>
      <c r="F25" s="54"/>
      <c r="G25" s="54"/>
      <c r="H25" s="55"/>
      <c r="I25" s="55"/>
      <c r="J25" s="72"/>
      <c r="K25" s="56"/>
      <c r="L25" s="49"/>
      <c r="M25" s="264"/>
      <c r="N25" s="266"/>
      <c r="O25" s="266"/>
      <c r="P25" s="262"/>
    </row>
    <row r="26" spans="1:16" s="6" customFormat="1" ht="30" customHeight="1">
      <c r="A26" s="112">
        <f t="shared" si="1"/>
        <v>15</v>
      </c>
      <c r="B26" s="82"/>
      <c r="C26" s="63"/>
      <c r="D26" s="110"/>
      <c r="E26" s="37"/>
      <c r="F26" s="54"/>
      <c r="G26" s="54"/>
      <c r="H26" s="55"/>
      <c r="I26" s="55"/>
      <c r="J26" s="72"/>
      <c r="K26" s="56"/>
      <c r="L26" s="49"/>
      <c r="M26" s="264"/>
      <c r="N26" s="266"/>
      <c r="O26" s="266"/>
      <c r="P26" s="262"/>
    </row>
    <row r="27" spans="1:16" s="6" customFormat="1" ht="30" customHeight="1">
      <c r="A27" s="112">
        <f t="shared" si="1"/>
        <v>16</v>
      </c>
      <c r="B27" s="82"/>
      <c r="C27" s="63"/>
      <c r="D27" s="110"/>
      <c r="E27" s="37"/>
      <c r="F27" s="54"/>
      <c r="G27" s="54"/>
      <c r="H27" s="55"/>
      <c r="I27" s="55"/>
      <c r="J27" s="72"/>
      <c r="K27" s="56"/>
      <c r="L27" s="49"/>
      <c r="M27" s="264"/>
      <c r="N27" s="266"/>
      <c r="O27" s="266"/>
      <c r="P27" s="262"/>
    </row>
    <row r="28" spans="1:16" s="6" customFormat="1" ht="30" customHeight="1">
      <c r="A28" s="112">
        <f t="shared" si="1"/>
        <v>17</v>
      </c>
      <c r="B28" s="82"/>
      <c r="C28" s="63"/>
      <c r="D28" s="110"/>
      <c r="E28" s="37"/>
      <c r="F28" s="54"/>
      <c r="G28" s="54"/>
      <c r="H28" s="55"/>
      <c r="I28" s="55"/>
      <c r="J28" s="72"/>
      <c r="K28" s="56"/>
      <c r="L28" s="49"/>
      <c r="M28" s="264"/>
      <c r="N28" s="266"/>
      <c r="O28" s="266"/>
      <c r="P28" s="262"/>
    </row>
    <row r="29" spans="1:16" s="6" customFormat="1" ht="30" customHeight="1">
      <c r="A29" s="112">
        <f t="shared" si="1"/>
        <v>18</v>
      </c>
      <c r="B29" s="82"/>
      <c r="C29" s="63"/>
      <c r="D29" s="110"/>
      <c r="E29" s="37"/>
      <c r="F29" s="54"/>
      <c r="G29" s="54"/>
      <c r="H29" s="55"/>
      <c r="I29" s="55"/>
      <c r="J29" s="72"/>
      <c r="K29" s="56"/>
      <c r="L29" s="49"/>
      <c r="M29" s="264"/>
      <c r="N29" s="266"/>
      <c r="O29" s="266"/>
      <c r="P29" s="262"/>
    </row>
    <row r="30" spans="1:16" s="6" customFormat="1" ht="30" customHeight="1">
      <c r="A30" s="112">
        <f t="shared" si="1"/>
        <v>19</v>
      </c>
      <c r="B30" s="82"/>
      <c r="C30" s="63"/>
      <c r="D30" s="110"/>
      <c r="E30" s="37"/>
      <c r="F30" s="54"/>
      <c r="G30" s="54"/>
      <c r="H30" s="55"/>
      <c r="I30" s="55"/>
      <c r="J30" s="72"/>
      <c r="K30" s="56"/>
      <c r="L30" s="49"/>
      <c r="M30" s="264"/>
      <c r="N30" s="266"/>
      <c r="O30" s="266"/>
      <c r="P30" s="262"/>
    </row>
    <row r="31" spans="1:16" s="6" customFormat="1" ht="30" customHeight="1" thickBot="1">
      <c r="A31" s="112">
        <f t="shared" si="1"/>
        <v>20</v>
      </c>
      <c r="B31" s="83"/>
      <c r="C31" s="67"/>
      <c r="D31" s="110"/>
      <c r="E31" s="108"/>
      <c r="F31" s="54"/>
      <c r="G31" s="54"/>
      <c r="H31" s="55"/>
      <c r="I31" s="55"/>
      <c r="J31" s="72"/>
      <c r="K31" s="123"/>
      <c r="L31" s="73"/>
      <c r="M31" s="261"/>
      <c r="N31" s="256"/>
      <c r="O31" s="256"/>
      <c r="P31" s="257"/>
    </row>
    <row r="32" spans="1:27" ht="34.5" customHeight="1" thickBot="1">
      <c r="A32" s="280" t="s">
        <v>8</v>
      </c>
      <c r="B32" s="281"/>
      <c r="C32" s="288"/>
      <c r="D32" s="289"/>
      <c r="E32" s="289"/>
      <c r="F32" s="289"/>
      <c r="G32" s="289"/>
      <c r="H32" s="289"/>
      <c r="I32" s="289"/>
      <c r="J32" s="289"/>
      <c r="K32" s="289"/>
      <c r="L32" s="290"/>
      <c r="M32" s="289"/>
      <c r="N32" s="289"/>
      <c r="O32" s="289"/>
      <c r="P32" s="291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14" ht="37.5" customHeight="1">
      <c r="A33" s="7"/>
      <c r="B33" s="8"/>
      <c r="C33" s="263" t="s">
        <v>26</v>
      </c>
      <c r="D33" s="259"/>
      <c r="E33" s="259"/>
      <c r="F33" s="287" t="s">
        <v>47</v>
      </c>
      <c r="G33" s="287"/>
      <c r="H33" s="287"/>
      <c r="I33" s="287"/>
      <c r="J33" s="287"/>
      <c r="K33" s="287"/>
      <c r="L33" s="287"/>
      <c r="M33" s="287"/>
      <c r="N33" s="287"/>
    </row>
    <row r="34" spans="2:14" ht="12" customHeight="1">
      <c r="B34" s="11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32"/>
      <c r="N34" s="32"/>
    </row>
    <row r="35" spans="3:25" s="12" customFormat="1" ht="21" customHeight="1">
      <c r="C35" s="260" t="s">
        <v>27</v>
      </c>
      <c r="D35" s="259"/>
      <c r="E35" s="259"/>
      <c r="F35" s="258" t="s">
        <v>43</v>
      </c>
      <c r="G35" s="258"/>
      <c r="H35" s="258"/>
      <c r="I35" s="258"/>
      <c r="J35" s="258"/>
      <c r="K35" s="258"/>
      <c r="L35" s="258"/>
      <c r="M35" s="258"/>
      <c r="N35" s="25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3:30" s="12" customFormat="1" ht="16.5" customHeight="1">
      <c r="C36" s="16"/>
      <c r="D36" s="17"/>
      <c r="E36" s="18"/>
      <c r="F36" s="60"/>
      <c r="G36" s="60"/>
      <c r="H36" s="60"/>
      <c r="I36" s="60"/>
      <c r="J36" s="60"/>
      <c r="K36" s="59"/>
      <c r="L36" s="59"/>
      <c r="M36" s="59"/>
      <c r="N36" s="59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3:25" s="12" customFormat="1" ht="23.25" customHeight="1">
      <c r="C37" s="263" t="s">
        <v>42</v>
      </c>
      <c r="D37" s="259"/>
      <c r="E37" s="259"/>
      <c r="F37" s="258" t="s">
        <v>28</v>
      </c>
      <c r="G37" s="258"/>
      <c r="H37" s="258"/>
      <c r="I37" s="258"/>
      <c r="J37" s="258"/>
      <c r="K37" s="258"/>
      <c r="L37" s="258"/>
      <c r="M37" s="258"/>
      <c r="N37" s="25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9" spans="15:25" s="12" customFormat="1" ht="33" customHeight="1"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</sheetData>
  <sheetProtection/>
  <mergeCells count="41">
    <mergeCell ref="C33:E33"/>
    <mergeCell ref="M16:P16"/>
    <mergeCell ref="M17:P17"/>
    <mergeCell ref="M18:P18"/>
    <mergeCell ref="M19:P19"/>
    <mergeCell ref="F35:N35"/>
    <mergeCell ref="M26:P26"/>
    <mergeCell ref="M27:P27"/>
    <mergeCell ref="M28:P28"/>
    <mergeCell ref="M29:P29"/>
    <mergeCell ref="M30:P30"/>
    <mergeCell ref="C1:P4"/>
    <mergeCell ref="C5:P5"/>
    <mergeCell ref="C6:P6"/>
    <mergeCell ref="C7:P7"/>
    <mergeCell ref="C8:P8"/>
    <mergeCell ref="M23:P23"/>
    <mergeCell ref="B11:K11"/>
    <mergeCell ref="M11:P11"/>
    <mergeCell ref="L10:L11"/>
    <mergeCell ref="M15:P15"/>
    <mergeCell ref="C37:E37"/>
    <mergeCell ref="C35:E35"/>
    <mergeCell ref="M31:P31"/>
    <mergeCell ref="M20:P20"/>
    <mergeCell ref="M21:P21"/>
    <mergeCell ref="M22:P22"/>
    <mergeCell ref="F37:N37"/>
    <mergeCell ref="M24:P24"/>
    <mergeCell ref="F33:N33"/>
    <mergeCell ref="C32:P32"/>
    <mergeCell ref="A32:B32"/>
    <mergeCell ref="A9:O9"/>
    <mergeCell ref="A1:B4"/>
    <mergeCell ref="A6:B6"/>
    <mergeCell ref="A7:B7"/>
    <mergeCell ref="M10:P10"/>
    <mergeCell ref="M12:P12"/>
    <mergeCell ref="M13:P13"/>
    <mergeCell ref="M14:P14"/>
    <mergeCell ref="M25:P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Q30"/>
  <sheetViews>
    <sheetView zoomScalePageLayoutView="0" workbookViewId="0" topLeftCell="A1">
      <selection activeCell="P29" sqref="P29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4" width="9.125" style="0" hidden="1" customWidth="1"/>
    <col min="15" max="17" width="6.75390625" style="0" customWidth="1"/>
  </cols>
  <sheetData>
    <row r="1" spans="1:14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  <c r="M1" s="1"/>
      <c r="N1" s="1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7" ht="18" customHeight="1" thickBot="1">
      <c r="A10" s="427" t="s">
        <v>4</v>
      </c>
      <c r="B10" s="530" t="s">
        <v>93</v>
      </c>
      <c r="C10" s="427" t="s">
        <v>11</v>
      </c>
      <c r="D10" s="530" t="s">
        <v>12</v>
      </c>
      <c r="E10" s="434" t="s">
        <v>30</v>
      </c>
      <c r="F10" s="526" t="s">
        <v>6</v>
      </c>
      <c r="G10" s="502" t="s">
        <v>2</v>
      </c>
      <c r="H10" s="503"/>
      <c r="I10" s="503"/>
      <c r="J10" s="503"/>
      <c r="K10" s="509"/>
      <c r="L10" s="507" t="s">
        <v>13</v>
      </c>
      <c r="M10" s="242" t="s">
        <v>14</v>
      </c>
      <c r="N10" s="243"/>
      <c r="O10" s="511" t="s">
        <v>108</v>
      </c>
      <c r="P10" s="512"/>
      <c r="Q10" s="513"/>
    </row>
    <row r="11" spans="1:17" ht="37.5" customHeight="1" thickBot="1">
      <c r="A11" s="428"/>
      <c r="B11" s="531"/>
      <c r="C11" s="428"/>
      <c r="D11" s="531"/>
      <c r="E11" s="435"/>
      <c r="F11" s="527"/>
      <c r="G11" s="162" t="s">
        <v>123</v>
      </c>
      <c r="H11" s="176" t="s">
        <v>124</v>
      </c>
      <c r="I11" s="162" t="s">
        <v>125</v>
      </c>
      <c r="J11" s="226" t="s">
        <v>126</v>
      </c>
      <c r="K11" s="162" t="s">
        <v>127</v>
      </c>
      <c r="L11" s="508"/>
      <c r="M11" s="244"/>
      <c r="N11" s="245"/>
      <c r="O11" s="514"/>
      <c r="P11" s="515"/>
      <c r="Q11" s="516"/>
    </row>
    <row r="12" spans="1:17" ht="24" customHeight="1">
      <c r="A12" s="215">
        <f>SUM(A11,1)</f>
        <v>1</v>
      </c>
      <c r="B12" s="241" t="s">
        <v>58</v>
      </c>
      <c r="C12" s="213">
        <v>1</v>
      </c>
      <c r="D12" s="219">
        <v>2</v>
      </c>
      <c r="E12" s="213" t="s">
        <v>72</v>
      </c>
      <c r="F12" s="219" t="s">
        <v>80</v>
      </c>
      <c r="G12" s="248">
        <v>7</v>
      </c>
      <c r="H12" s="182">
        <v>0</v>
      </c>
      <c r="I12" s="248">
        <v>3</v>
      </c>
      <c r="J12" s="182">
        <v>2</v>
      </c>
      <c r="K12" s="248">
        <v>1</v>
      </c>
      <c r="L12" s="249">
        <f aca="true" t="shared" si="0" ref="L12:L24">SUM(G12:K12)</f>
        <v>13</v>
      </c>
      <c r="M12" s="535"/>
      <c r="N12" s="529"/>
      <c r="O12" s="501" t="s">
        <v>114</v>
      </c>
      <c r="P12" s="449"/>
      <c r="Q12" s="450"/>
    </row>
    <row r="13" spans="1:17" s="19" customFormat="1" ht="24" customHeight="1">
      <c r="A13" s="216">
        <f aca="true" t="shared" si="1" ref="A13:A24">SUM(A12,1)</f>
        <v>2</v>
      </c>
      <c r="B13" s="223" t="s">
        <v>59</v>
      </c>
      <c r="C13" s="36">
        <v>1</v>
      </c>
      <c r="D13" s="220">
        <v>1</v>
      </c>
      <c r="E13" s="36" t="s">
        <v>73</v>
      </c>
      <c r="F13" s="220" t="s">
        <v>81</v>
      </c>
      <c r="G13" s="36">
        <v>2</v>
      </c>
      <c r="H13" s="220">
        <v>0</v>
      </c>
      <c r="I13" s="36">
        <v>1</v>
      </c>
      <c r="J13" s="220">
        <v>0</v>
      </c>
      <c r="K13" s="36">
        <v>0.5</v>
      </c>
      <c r="L13" s="247">
        <v>3.5</v>
      </c>
      <c r="M13" s="532"/>
      <c r="N13" s="519"/>
      <c r="O13" s="481" t="s">
        <v>115</v>
      </c>
      <c r="P13" s="430"/>
      <c r="Q13" s="431"/>
    </row>
    <row r="14" spans="1:17" s="19" customFormat="1" ht="24" customHeight="1">
      <c r="A14" s="216">
        <f t="shared" si="1"/>
        <v>3</v>
      </c>
      <c r="B14" s="223" t="s">
        <v>60</v>
      </c>
      <c r="C14" s="36">
        <v>1</v>
      </c>
      <c r="D14" s="220">
        <v>1</v>
      </c>
      <c r="E14" s="36" t="s">
        <v>74</v>
      </c>
      <c r="F14" s="220" t="s">
        <v>82</v>
      </c>
      <c r="G14" s="213">
        <v>2.5</v>
      </c>
      <c r="H14" s="219">
        <v>0</v>
      </c>
      <c r="I14" s="213">
        <v>1</v>
      </c>
      <c r="J14" s="219">
        <v>3.5</v>
      </c>
      <c r="K14" s="213">
        <v>2</v>
      </c>
      <c r="L14" s="161">
        <f t="shared" si="0"/>
        <v>9</v>
      </c>
      <c r="M14" s="532"/>
      <c r="N14" s="519"/>
      <c r="O14" s="481" t="s">
        <v>112</v>
      </c>
      <c r="P14" s="430"/>
      <c r="Q14" s="431"/>
    </row>
    <row r="15" spans="1:17" s="19" customFormat="1" ht="24" customHeight="1">
      <c r="A15" s="216">
        <f t="shared" si="1"/>
        <v>4</v>
      </c>
      <c r="B15" s="223" t="s">
        <v>61</v>
      </c>
      <c r="C15" s="36">
        <v>1</v>
      </c>
      <c r="D15" s="220">
        <v>1</v>
      </c>
      <c r="E15" s="36" t="s">
        <v>75</v>
      </c>
      <c r="F15" s="220" t="s">
        <v>83</v>
      </c>
      <c r="G15" s="36">
        <v>2</v>
      </c>
      <c r="H15" s="220">
        <v>0</v>
      </c>
      <c r="I15" s="36">
        <v>1</v>
      </c>
      <c r="J15" s="220">
        <v>0</v>
      </c>
      <c r="K15" s="36">
        <v>2.5</v>
      </c>
      <c r="L15" s="136">
        <f t="shared" si="0"/>
        <v>5.5</v>
      </c>
      <c r="M15" s="532"/>
      <c r="N15" s="519"/>
      <c r="O15" s="481" t="s">
        <v>112</v>
      </c>
      <c r="P15" s="430"/>
      <c r="Q15" s="431"/>
    </row>
    <row r="16" spans="1:17" s="19" customFormat="1" ht="24" customHeight="1">
      <c r="A16" s="216">
        <f t="shared" si="1"/>
        <v>5</v>
      </c>
      <c r="B16" s="223" t="s">
        <v>62</v>
      </c>
      <c r="C16" s="36">
        <v>1</v>
      </c>
      <c r="D16" s="220">
        <v>1</v>
      </c>
      <c r="E16" s="36" t="s">
        <v>76</v>
      </c>
      <c r="F16" s="220" t="s">
        <v>84</v>
      </c>
      <c r="G16" s="36">
        <v>5</v>
      </c>
      <c r="H16" s="220">
        <v>0</v>
      </c>
      <c r="I16" s="36">
        <v>-5</v>
      </c>
      <c r="J16" s="220">
        <v>0</v>
      </c>
      <c r="K16" s="36">
        <v>1</v>
      </c>
      <c r="L16" s="136">
        <f t="shared" si="0"/>
        <v>1</v>
      </c>
      <c r="M16" s="532"/>
      <c r="N16" s="519"/>
      <c r="O16" s="481" t="s">
        <v>112</v>
      </c>
      <c r="P16" s="430"/>
      <c r="Q16" s="431"/>
    </row>
    <row r="17" spans="1:17" s="19" customFormat="1" ht="24" customHeight="1">
      <c r="A17" s="216">
        <f t="shared" si="1"/>
        <v>6</v>
      </c>
      <c r="B17" s="223" t="s">
        <v>63</v>
      </c>
      <c r="C17" s="36">
        <v>1</v>
      </c>
      <c r="D17" s="220">
        <v>2</v>
      </c>
      <c r="E17" s="36" t="s">
        <v>76</v>
      </c>
      <c r="F17" s="220" t="s">
        <v>84</v>
      </c>
      <c r="G17" s="36">
        <v>14</v>
      </c>
      <c r="H17" s="220">
        <v>0</v>
      </c>
      <c r="I17" s="36">
        <v>-2</v>
      </c>
      <c r="J17" s="220">
        <v>4</v>
      </c>
      <c r="K17" s="36">
        <v>3</v>
      </c>
      <c r="L17" s="136">
        <f t="shared" si="0"/>
        <v>19</v>
      </c>
      <c r="M17" s="536"/>
      <c r="N17" s="525"/>
      <c r="O17" s="480" t="s">
        <v>116</v>
      </c>
      <c r="P17" s="446"/>
      <c r="Q17" s="447"/>
    </row>
    <row r="18" spans="1:17" s="19" customFormat="1" ht="24" customHeight="1">
      <c r="A18" s="216">
        <f t="shared" si="1"/>
        <v>7</v>
      </c>
      <c r="B18" s="223" t="s">
        <v>64</v>
      </c>
      <c r="C18" s="36">
        <v>1</v>
      </c>
      <c r="D18" s="220">
        <v>1</v>
      </c>
      <c r="E18" s="36" t="s">
        <v>77</v>
      </c>
      <c r="F18" s="220" t="s">
        <v>85</v>
      </c>
      <c r="G18" s="36">
        <v>3</v>
      </c>
      <c r="H18" s="220">
        <v>0</v>
      </c>
      <c r="I18" s="36">
        <v>1</v>
      </c>
      <c r="J18" s="220">
        <v>4</v>
      </c>
      <c r="K18" s="36">
        <v>2</v>
      </c>
      <c r="L18" s="136">
        <f t="shared" si="0"/>
        <v>10</v>
      </c>
      <c r="M18" s="517"/>
      <c r="N18" s="517"/>
      <c r="O18" s="485" t="s">
        <v>112</v>
      </c>
      <c r="P18" s="462"/>
      <c r="Q18" s="463"/>
    </row>
    <row r="19" spans="1:17" s="19" customFormat="1" ht="24" customHeight="1">
      <c r="A19" s="216">
        <f>SUM(A18,1)</f>
        <v>8</v>
      </c>
      <c r="B19" s="223" t="s">
        <v>65</v>
      </c>
      <c r="C19" s="36">
        <v>1</v>
      </c>
      <c r="D19" s="220">
        <v>1</v>
      </c>
      <c r="E19" s="36" t="s">
        <v>73</v>
      </c>
      <c r="F19" s="220" t="s">
        <v>81</v>
      </c>
      <c r="G19" s="36">
        <v>0</v>
      </c>
      <c r="H19" s="220">
        <v>0</v>
      </c>
      <c r="I19" s="36">
        <v>0</v>
      </c>
      <c r="J19" s="220">
        <v>1</v>
      </c>
      <c r="K19" s="36">
        <v>1</v>
      </c>
      <c r="L19" s="136">
        <f t="shared" si="0"/>
        <v>2</v>
      </c>
      <c r="M19" s="532"/>
      <c r="N19" s="519"/>
      <c r="O19" s="481" t="s">
        <v>112</v>
      </c>
      <c r="P19" s="430"/>
      <c r="Q19" s="431"/>
    </row>
    <row r="20" spans="1:17" s="19" customFormat="1" ht="24" customHeight="1">
      <c r="A20" s="216">
        <f t="shared" si="1"/>
        <v>9</v>
      </c>
      <c r="B20" s="224" t="s">
        <v>67</v>
      </c>
      <c r="C20" s="36">
        <v>1</v>
      </c>
      <c r="D20" s="220">
        <v>1</v>
      </c>
      <c r="E20" s="36" t="s">
        <v>73</v>
      </c>
      <c r="F20" s="220" t="s">
        <v>86</v>
      </c>
      <c r="G20" s="36">
        <v>4</v>
      </c>
      <c r="H20" s="220">
        <v>0</v>
      </c>
      <c r="I20" s="36">
        <v>-1</v>
      </c>
      <c r="J20" s="220">
        <v>2</v>
      </c>
      <c r="K20" s="36">
        <v>2</v>
      </c>
      <c r="L20" s="136">
        <f t="shared" si="0"/>
        <v>7</v>
      </c>
      <c r="M20" s="532"/>
      <c r="N20" s="519"/>
      <c r="O20" s="481" t="s">
        <v>112</v>
      </c>
      <c r="P20" s="430"/>
      <c r="Q20" s="431"/>
    </row>
    <row r="21" spans="1:17" s="19" customFormat="1" ht="24" customHeight="1">
      <c r="A21" s="216">
        <f t="shared" si="1"/>
        <v>10</v>
      </c>
      <c r="B21" s="224" t="s">
        <v>66</v>
      </c>
      <c r="C21" s="36">
        <v>1</v>
      </c>
      <c r="D21" s="220">
        <v>1</v>
      </c>
      <c r="E21" s="36" t="s">
        <v>78</v>
      </c>
      <c r="F21" s="220" t="s">
        <v>87</v>
      </c>
      <c r="G21" s="36">
        <v>2</v>
      </c>
      <c r="H21" s="220">
        <v>0</v>
      </c>
      <c r="I21" s="36">
        <v>0</v>
      </c>
      <c r="J21" s="220">
        <v>2</v>
      </c>
      <c r="K21" s="36">
        <v>3</v>
      </c>
      <c r="L21" s="136">
        <f t="shared" si="0"/>
        <v>7</v>
      </c>
      <c r="M21" s="532"/>
      <c r="N21" s="519"/>
      <c r="O21" s="481" t="s">
        <v>112</v>
      </c>
      <c r="P21" s="430"/>
      <c r="Q21" s="431"/>
    </row>
    <row r="22" spans="1:17" s="19" customFormat="1" ht="24" customHeight="1">
      <c r="A22" s="216">
        <f t="shared" si="1"/>
        <v>11</v>
      </c>
      <c r="B22" s="224" t="s">
        <v>90</v>
      </c>
      <c r="C22" s="36">
        <v>1</v>
      </c>
      <c r="D22" s="220">
        <v>2</v>
      </c>
      <c r="E22" s="36" t="s">
        <v>72</v>
      </c>
      <c r="F22" s="220" t="s">
        <v>88</v>
      </c>
      <c r="G22" s="36">
        <v>8</v>
      </c>
      <c r="H22" s="220">
        <v>0</v>
      </c>
      <c r="I22" s="36">
        <v>3</v>
      </c>
      <c r="J22" s="220">
        <v>5</v>
      </c>
      <c r="K22" s="36">
        <v>1</v>
      </c>
      <c r="L22" s="136">
        <f t="shared" si="0"/>
        <v>17</v>
      </c>
      <c r="M22" s="532"/>
      <c r="N22" s="519"/>
      <c r="O22" s="481" t="s">
        <v>116</v>
      </c>
      <c r="P22" s="430"/>
      <c r="Q22" s="431"/>
    </row>
    <row r="23" spans="1:17" s="19" customFormat="1" ht="24" customHeight="1">
      <c r="A23" s="216">
        <f t="shared" si="1"/>
        <v>12</v>
      </c>
      <c r="B23" s="224" t="s">
        <v>70</v>
      </c>
      <c r="C23" s="36">
        <v>1</v>
      </c>
      <c r="D23" s="220">
        <v>1</v>
      </c>
      <c r="E23" s="36" t="s">
        <v>79</v>
      </c>
      <c r="F23" s="220" t="s">
        <v>89</v>
      </c>
      <c r="G23" s="36">
        <v>1</v>
      </c>
      <c r="H23" s="220">
        <v>0</v>
      </c>
      <c r="I23" s="36">
        <v>0</v>
      </c>
      <c r="J23" s="220">
        <v>0</v>
      </c>
      <c r="K23" s="36">
        <v>3</v>
      </c>
      <c r="L23" s="136">
        <f t="shared" si="0"/>
        <v>4</v>
      </c>
      <c r="M23" s="533"/>
      <c r="N23" s="521"/>
      <c r="O23" s="504" t="s">
        <v>112</v>
      </c>
      <c r="P23" s="505"/>
      <c r="Q23" s="506"/>
    </row>
    <row r="24" spans="1:17" s="19" customFormat="1" ht="24" customHeight="1" thickBot="1">
      <c r="A24" s="225">
        <f t="shared" si="1"/>
        <v>13</v>
      </c>
      <c r="B24" s="246" t="s">
        <v>71</v>
      </c>
      <c r="C24" s="37">
        <v>1</v>
      </c>
      <c r="D24" s="239">
        <v>1</v>
      </c>
      <c r="E24" s="37" t="s">
        <v>72</v>
      </c>
      <c r="F24" s="239" t="s">
        <v>88</v>
      </c>
      <c r="G24" s="37">
        <v>2</v>
      </c>
      <c r="H24" s="239">
        <v>0</v>
      </c>
      <c r="I24" s="37">
        <v>1</v>
      </c>
      <c r="J24" s="239">
        <v>1.5</v>
      </c>
      <c r="K24" s="37">
        <v>1.5</v>
      </c>
      <c r="L24" s="156">
        <f t="shared" si="0"/>
        <v>6</v>
      </c>
      <c r="M24" s="534"/>
      <c r="N24" s="523"/>
      <c r="O24" s="482" t="s">
        <v>112</v>
      </c>
      <c r="P24" s="483"/>
      <c r="Q24" s="484"/>
    </row>
    <row r="25" spans="1:17" ht="19.5" customHeight="1" thickBot="1">
      <c r="A25" s="476" t="s">
        <v>117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8"/>
    </row>
    <row r="26" spans="1:14" ht="15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33"/>
      <c r="N26" s="33"/>
    </row>
    <row r="27" spans="1:14" ht="15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19"/>
      <c r="N27" s="19"/>
    </row>
    <row r="30" spans="1:12" ht="12.75">
      <c r="A30" s="24"/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45">
    <mergeCell ref="A10:A11"/>
    <mergeCell ref="B10:B11"/>
    <mergeCell ref="C10:C11"/>
    <mergeCell ref="D10:D11"/>
    <mergeCell ref="O18:Q18"/>
    <mergeCell ref="O15:Q15"/>
    <mergeCell ref="O16:Q16"/>
    <mergeCell ref="M15:N15"/>
    <mergeCell ref="M16:N16"/>
    <mergeCell ref="M17:N17"/>
    <mergeCell ref="M13:N13"/>
    <mergeCell ref="O19:Q19"/>
    <mergeCell ref="O20:Q20"/>
    <mergeCell ref="O21:Q21"/>
    <mergeCell ref="M18:N18"/>
    <mergeCell ref="M14:N14"/>
    <mergeCell ref="M19:N19"/>
    <mergeCell ref="M20:N20"/>
    <mergeCell ref="M21:N21"/>
    <mergeCell ref="O17:Q17"/>
    <mergeCell ref="L10:L11"/>
    <mergeCell ref="G10:K10"/>
    <mergeCell ref="B9:K9"/>
    <mergeCell ref="M12:N12"/>
    <mergeCell ref="E10:E11"/>
    <mergeCell ref="F10:F11"/>
    <mergeCell ref="O12:Q12"/>
    <mergeCell ref="O13:Q13"/>
    <mergeCell ref="O14:Q14"/>
    <mergeCell ref="O10:Q11"/>
    <mergeCell ref="A1:B4"/>
    <mergeCell ref="C1:L4"/>
    <mergeCell ref="C5:L5"/>
    <mergeCell ref="A6:B6"/>
    <mergeCell ref="A7:B7"/>
    <mergeCell ref="C6:L6"/>
    <mergeCell ref="C7:L7"/>
    <mergeCell ref="C8:L8"/>
    <mergeCell ref="M22:N22"/>
    <mergeCell ref="O23:Q23"/>
    <mergeCell ref="O24:Q24"/>
    <mergeCell ref="A25:Q25"/>
    <mergeCell ref="M23:N23"/>
    <mergeCell ref="M24:N24"/>
    <mergeCell ref="O22:Q22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Q30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4" width="9.125" style="0" hidden="1" customWidth="1"/>
    <col min="15" max="17" width="6.75390625" style="0" customWidth="1"/>
  </cols>
  <sheetData>
    <row r="1" spans="1:14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  <c r="M1" s="1"/>
      <c r="N1" s="1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7" ht="18" customHeight="1" thickBot="1">
      <c r="A10" s="427" t="s">
        <v>4</v>
      </c>
      <c r="B10" s="530" t="s">
        <v>92</v>
      </c>
      <c r="C10" s="427" t="s">
        <v>11</v>
      </c>
      <c r="D10" s="530" t="s">
        <v>12</v>
      </c>
      <c r="E10" s="434" t="s">
        <v>30</v>
      </c>
      <c r="F10" s="526" t="s">
        <v>6</v>
      </c>
      <c r="G10" s="502" t="s">
        <v>2</v>
      </c>
      <c r="H10" s="503"/>
      <c r="I10" s="503"/>
      <c r="J10" s="503"/>
      <c r="K10" s="509"/>
      <c r="L10" s="507" t="s">
        <v>13</v>
      </c>
      <c r="M10" s="242" t="s">
        <v>14</v>
      </c>
      <c r="N10" s="243"/>
      <c r="O10" s="511" t="s">
        <v>119</v>
      </c>
      <c r="P10" s="512"/>
      <c r="Q10" s="513"/>
    </row>
    <row r="11" spans="1:17" ht="37.5" customHeight="1" thickBot="1">
      <c r="A11" s="428"/>
      <c r="B11" s="531"/>
      <c r="C11" s="428"/>
      <c r="D11" s="531"/>
      <c r="E11" s="435"/>
      <c r="F11" s="527"/>
      <c r="G11" s="250" t="s">
        <v>123</v>
      </c>
      <c r="H11" s="176" t="s">
        <v>124</v>
      </c>
      <c r="I11" s="250" t="s">
        <v>125</v>
      </c>
      <c r="J11" s="226" t="s">
        <v>126</v>
      </c>
      <c r="K11" s="162" t="s">
        <v>127</v>
      </c>
      <c r="L11" s="508"/>
      <c r="M11" s="244"/>
      <c r="N11" s="245"/>
      <c r="O11" s="514"/>
      <c r="P11" s="515"/>
      <c r="Q11" s="516"/>
    </row>
    <row r="12" spans="1:17" ht="24" customHeight="1">
      <c r="A12" s="215">
        <f>SUM(A11,1)</f>
        <v>1</v>
      </c>
      <c r="B12" s="241" t="s">
        <v>58</v>
      </c>
      <c r="C12" s="213">
        <v>1</v>
      </c>
      <c r="D12" s="219">
        <v>1</v>
      </c>
      <c r="E12" s="213" t="s">
        <v>72</v>
      </c>
      <c r="F12" s="219" t="s">
        <v>80</v>
      </c>
      <c r="G12" s="213">
        <v>1</v>
      </c>
      <c r="H12" s="219">
        <v>0</v>
      </c>
      <c r="I12" s="213">
        <v>0</v>
      </c>
      <c r="J12" s="219">
        <v>1</v>
      </c>
      <c r="K12" s="213">
        <v>1</v>
      </c>
      <c r="L12" s="161">
        <f aca="true" t="shared" si="0" ref="L12:L24">SUM(G12:K12)</f>
        <v>3</v>
      </c>
      <c r="M12" s="528"/>
      <c r="N12" s="529"/>
      <c r="O12" s="501" t="s">
        <v>112</v>
      </c>
      <c r="P12" s="449"/>
      <c r="Q12" s="450"/>
    </row>
    <row r="13" spans="1:17" s="19" customFormat="1" ht="24" customHeight="1">
      <c r="A13" s="216">
        <f aca="true" t="shared" si="1" ref="A13:A24">SUM(A12,1)</f>
        <v>2</v>
      </c>
      <c r="B13" s="223" t="s">
        <v>59</v>
      </c>
      <c r="C13" s="36">
        <v>1</v>
      </c>
      <c r="D13" s="220">
        <v>1</v>
      </c>
      <c r="E13" s="36" t="s">
        <v>73</v>
      </c>
      <c r="F13" s="220" t="s">
        <v>81</v>
      </c>
      <c r="G13" s="36">
        <v>3</v>
      </c>
      <c r="H13" s="220">
        <v>2</v>
      </c>
      <c r="I13" s="36">
        <v>2</v>
      </c>
      <c r="J13" s="220">
        <v>2</v>
      </c>
      <c r="K13" s="36">
        <v>0</v>
      </c>
      <c r="L13" s="136">
        <f t="shared" si="0"/>
        <v>9</v>
      </c>
      <c r="M13" s="518"/>
      <c r="N13" s="519"/>
      <c r="O13" s="481" t="s">
        <v>112</v>
      </c>
      <c r="P13" s="430"/>
      <c r="Q13" s="431"/>
    </row>
    <row r="14" spans="1:17" s="19" customFormat="1" ht="24" customHeight="1">
      <c r="A14" s="216">
        <f t="shared" si="1"/>
        <v>3</v>
      </c>
      <c r="B14" s="223" t="s">
        <v>60</v>
      </c>
      <c r="C14" s="36">
        <v>1</v>
      </c>
      <c r="D14" s="220">
        <v>1</v>
      </c>
      <c r="E14" s="36" t="s">
        <v>74</v>
      </c>
      <c r="F14" s="220" t="s">
        <v>82</v>
      </c>
      <c r="G14" s="36">
        <v>4</v>
      </c>
      <c r="H14" s="220">
        <v>2</v>
      </c>
      <c r="I14" s="36">
        <v>0</v>
      </c>
      <c r="J14" s="220">
        <v>3</v>
      </c>
      <c r="K14" s="36">
        <v>2</v>
      </c>
      <c r="L14" s="136">
        <f t="shared" si="0"/>
        <v>11</v>
      </c>
      <c r="M14" s="518"/>
      <c r="N14" s="519"/>
      <c r="O14" s="481" t="s">
        <v>112</v>
      </c>
      <c r="P14" s="430"/>
      <c r="Q14" s="431"/>
    </row>
    <row r="15" spans="1:17" s="19" customFormat="1" ht="24" customHeight="1">
      <c r="A15" s="216">
        <f t="shared" si="1"/>
        <v>4</v>
      </c>
      <c r="B15" s="223" t="s">
        <v>61</v>
      </c>
      <c r="C15" s="36">
        <v>1</v>
      </c>
      <c r="D15" s="220">
        <v>1</v>
      </c>
      <c r="E15" s="36" t="s">
        <v>75</v>
      </c>
      <c r="F15" s="220" t="s">
        <v>83</v>
      </c>
      <c r="G15" s="36">
        <v>3</v>
      </c>
      <c r="H15" s="220">
        <v>0</v>
      </c>
      <c r="I15" s="36">
        <v>2</v>
      </c>
      <c r="J15" s="220">
        <v>2</v>
      </c>
      <c r="K15" s="36">
        <v>2</v>
      </c>
      <c r="L15" s="136">
        <f t="shared" si="0"/>
        <v>9</v>
      </c>
      <c r="M15" s="518"/>
      <c r="N15" s="519"/>
      <c r="O15" s="481" t="s">
        <v>112</v>
      </c>
      <c r="P15" s="430"/>
      <c r="Q15" s="431"/>
    </row>
    <row r="16" spans="1:17" s="19" customFormat="1" ht="24" customHeight="1">
      <c r="A16" s="216">
        <f t="shared" si="1"/>
        <v>5</v>
      </c>
      <c r="B16" s="223" t="s">
        <v>62</v>
      </c>
      <c r="C16" s="36">
        <v>1</v>
      </c>
      <c r="D16" s="220">
        <v>1</v>
      </c>
      <c r="E16" s="36" t="s">
        <v>76</v>
      </c>
      <c r="F16" s="220" t="s">
        <v>84</v>
      </c>
      <c r="G16" s="36">
        <v>3</v>
      </c>
      <c r="H16" s="220">
        <v>1</v>
      </c>
      <c r="I16" s="36">
        <v>0</v>
      </c>
      <c r="J16" s="220">
        <v>-3</v>
      </c>
      <c r="K16" s="36">
        <v>1</v>
      </c>
      <c r="L16" s="136">
        <f t="shared" si="0"/>
        <v>2</v>
      </c>
      <c r="M16" s="518"/>
      <c r="N16" s="519"/>
      <c r="O16" s="481" t="s">
        <v>112</v>
      </c>
      <c r="P16" s="430"/>
      <c r="Q16" s="431"/>
    </row>
    <row r="17" spans="1:17" s="19" customFormat="1" ht="24" customHeight="1">
      <c r="A17" s="216">
        <f t="shared" si="1"/>
        <v>6</v>
      </c>
      <c r="B17" s="223" t="s">
        <v>63</v>
      </c>
      <c r="C17" s="36">
        <v>1</v>
      </c>
      <c r="D17" s="220">
        <v>1</v>
      </c>
      <c r="E17" s="36" t="s">
        <v>76</v>
      </c>
      <c r="F17" s="220" t="s">
        <v>84</v>
      </c>
      <c r="G17" s="36">
        <v>4</v>
      </c>
      <c r="H17" s="220">
        <v>2</v>
      </c>
      <c r="I17" s="36">
        <v>-3</v>
      </c>
      <c r="J17" s="220">
        <v>3</v>
      </c>
      <c r="K17" s="36">
        <v>3</v>
      </c>
      <c r="L17" s="136">
        <f t="shared" si="0"/>
        <v>9</v>
      </c>
      <c r="M17" s="524"/>
      <c r="N17" s="525"/>
      <c r="O17" s="480" t="s">
        <v>112</v>
      </c>
      <c r="P17" s="446"/>
      <c r="Q17" s="447"/>
    </row>
    <row r="18" spans="1:17" s="19" customFormat="1" ht="24" customHeight="1">
      <c r="A18" s="216">
        <f t="shared" si="1"/>
        <v>7</v>
      </c>
      <c r="B18" s="223" t="s">
        <v>64</v>
      </c>
      <c r="C18" s="36">
        <v>1</v>
      </c>
      <c r="D18" s="220">
        <v>1</v>
      </c>
      <c r="E18" s="36" t="s">
        <v>77</v>
      </c>
      <c r="F18" s="220" t="s">
        <v>85</v>
      </c>
      <c r="G18" s="36">
        <v>2</v>
      </c>
      <c r="H18" s="220">
        <v>0</v>
      </c>
      <c r="I18" s="36">
        <v>0</v>
      </c>
      <c r="J18" s="220">
        <v>3</v>
      </c>
      <c r="K18" s="36">
        <v>1</v>
      </c>
      <c r="L18" s="136">
        <f t="shared" si="0"/>
        <v>6</v>
      </c>
      <c r="M18" s="517"/>
      <c r="N18" s="517"/>
      <c r="O18" s="485" t="s">
        <v>112</v>
      </c>
      <c r="P18" s="462"/>
      <c r="Q18" s="463"/>
    </row>
    <row r="19" spans="1:17" s="19" customFormat="1" ht="24" customHeight="1">
      <c r="A19" s="216">
        <f>SUM(A18,1)</f>
        <v>8</v>
      </c>
      <c r="B19" s="223" t="s">
        <v>65</v>
      </c>
      <c r="C19" s="36">
        <v>1</v>
      </c>
      <c r="D19" s="220">
        <v>1</v>
      </c>
      <c r="E19" s="36" t="s">
        <v>73</v>
      </c>
      <c r="F19" s="220" t="s">
        <v>81</v>
      </c>
      <c r="G19" s="36">
        <v>1</v>
      </c>
      <c r="H19" s="220">
        <v>2</v>
      </c>
      <c r="I19" s="36">
        <v>-3</v>
      </c>
      <c r="J19" s="220">
        <v>3</v>
      </c>
      <c r="K19" s="36">
        <v>2</v>
      </c>
      <c r="L19" s="136">
        <f t="shared" si="0"/>
        <v>5</v>
      </c>
      <c r="M19" s="518"/>
      <c r="N19" s="519"/>
      <c r="O19" s="481" t="s">
        <v>112</v>
      </c>
      <c r="P19" s="430"/>
      <c r="Q19" s="431"/>
    </row>
    <row r="20" spans="1:17" s="19" customFormat="1" ht="24" customHeight="1">
      <c r="A20" s="216">
        <f t="shared" si="1"/>
        <v>9</v>
      </c>
      <c r="B20" s="224" t="s">
        <v>67</v>
      </c>
      <c r="C20" s="36">
        <v>1</v>
      </c>
      <c r="D20" s="220">
        <v>1</v>
      </c>
      <c r="E20" s="36" t="s">
        <v>73</v>
      </c>
      <c r="F20" s="220" t="s">
        <v>86</v>
      </c>
      <c r="G20" s="36">
        <v>3</v>
      </c>
      <c r="H20" s="220">
        <v>2</v>
      </c>
      <c r="I20" s="36">
        <v>-3</v>
      </c>
      <c r="J20" s="220">
        <v>2</v>
      </c>
      <c r="K20" s="36">
        <v>2</v>
      </c>
      <c r="L20" s="136">
        <f t="shared" si="0"/>
        <v>6</v>
      </c>
      <c r="M20" s="518"/>
      <c r="N20" s="519"/>
      <c r="O20" s="481" t="s">
        <v>112</v>
      </c>
      <c r="P20" s="430"/>
      <c r="Q20" s="431"/>
    </row>
    <row r="21" spans="1:17" s="19" customFormat="1" ht="24" customHeight="1">
      <c r="A21" s="216">
        <f t="shared" si="1"/>
        <v>10</v>
      </c>
      <c r="B21" s="224" t="s">
        <v>66</v>
      </c>
      <c r="C21" s="36">
        <v>1</v>
      </c>
      <c r="D21" s="220">
        <v>1</v>
      </c>
      <c r="E21" s="36" t="s">
        <v>78</v>
      </c>
      <c r="F21" s="220" t="s">
        <v>87</v>
      </c>
      <c r="G21" s="36">
        <v>1</v>
      </c>
      <c r="H21" s="220">
        <v>1</v>
      </c>
      <c r="I21" s="36">
        <v>1</v>
      </c>
      <c r="J21" s="220">
        <v>1</v>
      </c>
      <c r="K21" s="36">
        <v>2</v>
      </c>
      <c r="L21" s="136">
        <f t="shared" si="0"/>
        <v>6</v>
      </c>
      <c r="M21" s="518"/>
      <c r="N21" s="519"/>
      <c r="O21" s="481" t="s">
        <v>112</v>
      </c>
      <c r="P21" s="430"/>
      <c r="Q21" s="431"/>
    </row>
    <row r="22" spans="1:17" s="19" customFormat="1" ht="24" customHeight="1">
      <c r="A22" s="216">
        <f t="shared" si="1"/>
        <v>11</v>
      </c>
      <c r="B22" s="224" t="s">
        <v>90</v>
      </c>
      <c r="C22" s="36">
        <v>1</v>
      </c>
      <c r="D22" s="220">
        <v>1</v>
      </c>
      <c r="E22" s="36" t="s">
        <v>72</v>
      </c>
      <c r="F22" s="220" t="s">
        <v>88</v>
      </c>
      <c r="G22" s="36">
        <v>3</v>
      </c>
      <c r="H22" s="220">
        <v>1</v>
      </c>
      <c r="I22" s="36">
        <v>-1</v>
      </c>
      <c r="J22" s="220">
        <v>2</v>
      </c>
      <c r="K22" s="36">
        <v>3</v>
      </c>
      <c r="L22" s="136">
        <f t="shared" si="0"/>
        <v>8</v>
      </c>
      <c r="M22" s="518"/>
      <c r="N22" s="519"/>
      <c r="O22" s="481" t="s">
        <v>112</v>
      </c>
      <c r="P22" s="430"/>
      <c r="Q22" s="431"/>
    </row>
    <row r="23" spans="1:17" s="19" customFormat="1" ht="24" customHeight="1">
      <c r="A23" s="216">
        <f t="shared" si="1"/>
        <v>12</v>
      </c>
      <c r="B23" s="224" t="s">
        <v>70</v>
      </c>
      <c r="C23" s="36">
        <v>1</v>
      </c>
      <c r="D23" s="220">
        <v>1</v>
      </c>
      <c r="E23" s="36" t="s">
        <v>79</v>
      </c>
      <c r="F23" s="220" t="s">
        <v>89</v>
      </c>
      <c r="G23" s="36">
        <v>1</v>
      </c>
      <c r="H23" s="220">
        <v>0</v>
      </c>
      <c r="I23" s="36">
        <v>0</v>
      </c>
      <c r="J23" s="220">
        <v>1</v>
      </c>
      <c r="K23" s="36">
        <v>3</v>
      </c>
      <c r="L23" s="136">
        <f t="shared" si="0"/>
        <v>5</v>
      </c>
      <c r="M23" s="520"/>
      <c r="N23" s="521"/>
      <c r="O23" s="504" t="s">
        <v>112</v>
      </c>
      <c r="P23" s="505"/>
      <c r="Q23" s="506"/>
    </row>
    <row r="24" spans="1:17" s="19" customFormat="1" ht="24" customHeight="1" thickBot="1">
      <c r="A24" s="225">
        <f t="shared" si="1"/>
        <v>13</v>
      </c>
      <c r="B24" s="246" t="s">
        <v>71</v>
      </c>
      <c r="C24" s="37">
        <v>1</v>
      </c>
      <c r="D24" s="239">
        <v>1</v>
      </c>
      <c r="E24" s="37" t="s">
        <v>72</v>
      </c>
      <c r="F24" s="239" t="s">
        <v>88</v>
      </c>
      <c r="G24" s="37">
        <v>4</v>
      </c>
      <c r="H24" s="239">
        <v>1</v>
      </c>
      <c r="I24" s="37">
        <v>0</v>
      </c>
      <c r="J24" s="239">
        <v>1</v>
      </c>
      <c r="K24" s="37">
        <v>2</v>
      </c>
      <c r="L24" s="156">
        <f t="shared" si="0"/>
        <v>8</v>
      </c>
      <c r="M24" s="522"/>
      <c r="N24" s="523"/>
      <c r="O24" s="482" t="s">
        <v>112</v>
      </c>
      <c r="P24" s="483"/>
      <c r="Q24" s="484"/>
    </row>
    <row r="25" spans="1:17" ht="19.5" customHeight="1" thickBot="1">
      <c r="A25" s="476" t="s">
        <v>118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8"/>
    </row>
    <row r="26" spans="1:14" ht="15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33"/>
      <c r="N26" s="33"/>
    </row>
    <row r="27" spans="1:14" ht="15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19"/>
      <c r="N27" s="19"/>
    </row>
    <row r="30" spans="1:12" ht="12.75">
      <c r="A30" s="24"/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45">
    <mergeCell ref="C8:L8"/>
    <mergeCell ref="C1:L4"/>
    <mergeCell ref="C5:L5"/>
    <mergeCell ref="C6:L6"/>
    <mergeCell ref="C7:L7"/>
    <mergeCell ref="B9:K9"/>
    <mergeCell ref="O23:Q23"/>
    <mergeCell ref="A1:B4"/>
    <mergeCell ref="A6:B6"/>
    <mergeCell ref="A7:B7"/>
    <mergeCell ref="O19:Q19"/>
    <mergeCell ref="O20:Q20"/>
    <mergeCell ref="O10:Q11"/>
    <mergeCell ref="O12:Q12"/>
    <mergeCell ref="O13:Q13"/>
    <mergeCell ref="O14:Q14"/>
    <mergeCell ref="L10:L11"/>
    <mergeCell ref="E10:E11"/>
    <mergeCell ref="A10:A11"/>
    <mergeCell ref="B10:B11"/>
    <mergeCell ref="C10:C11"/>
    <mergeCell ref="D10:D11"/>
    <mergeCell ref="M14:N14"/>
    <mergeCell ref="O21:Q21"/>
    <mergeCell ref="O22:Q22"/>
    <mergeCell ref="O15:Q15"/>
    <mergeCell ref="O16:Q16"/>
    <mergeCell ref="O17:Q17"/>
    <mergeCell ref="O18:Q18"/>
    <mergeCell ref="M15:N15"/>
    <mergeCell ref="M16:N16"/>
    <mergeCell ref="M17:N17"/>
    <mergeCell ref="F10:F11"/>
    <mergeCell ref="G10:K10"/>
    <mergeCell ref="M12:N12"/>
    <mergeCell ref="M13:N13"/>
    <mergeCell ref="A25:Q25"/>
    <mergeCell ref="M22:N22"/>
    <mergeCell ref="M23:N23"/>
    <mergeCell ref="M24:N24"/>
    <mergeCell ref="O24:Q24"/>
    <mergeCell ref="M18:N18"/>
    <mergeCell ref="M19:N19"/>
    <mergeCell ref="M20:N20"/>
    <mergeCell ref="M21:N21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8"/>
  <sheetViews>
    <sheetView tabSelected="1" view="pageBreakPreview" zoomScaleNormal="75" zoomScaleSheetLayoutView="100" zoomScalePageLayoutView="0" workbookViewId="0" topLeftCell="A1">
      <selection activeCell="C24" sqref="C24:O24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19.75390625" style="0" customWidth="1"/>
    <col min="4" max="4" width="4.25390625" style="0" customWidth="1"/>
    <col min="5" max="5" width="10.375" style="0" customWidth="1"/>
    <col min="6" max="10" width="6.75390625" style="0" customWidth="1"/>
    <col min="12" max="12" width="13.125" style="0" customWidth="1"/>
    <col min="13" max="13" width="4.00390625" style="0" customWidth="1"/>
    <col min="14" max="14" width="11.875" style="0" customWidth="1"/>
    <col min="15" max="15" width="13.75390625" style="0" customWidth="1"/>
    <col min="16" max="16" width="6.75390625" style="0" hidden="1" customWidth="1"/>
    <col min="17" max="17" width="15.25390625" style="0" hidden="1" customWidth="1"/>
  </cols>
  <sheetData>
    <row r="1" spans="1:15" ht="12.75" customHeight="1">
      <c r="A1" s="284" t="s">
        <v>0</v>
      </c>
      <c r="B1" s="312"/>
      <c r="C1" s="316" t="s">
        <v>105</v>
      </c>
      <c r="D1" s="317"/>
      <c r="E1" s="317"/>
      <c r="F1" s="317"/>
      <c r="G1" s="317"/>
      <c r="H1" s="317"/>
      <c r="I1" s="317"/>
      <c r="J1" s="317"/>
      <c r="K1" s="317"/>
      <c r="L1" s="318"/>
      <c r="M1" s="339"/>
      <c r="N1" s="259"/>
      <c r="O1" s="259"/>
    </row>
    <row r="2" spans="1:17" ht="12.75" customHeight="1">
      <c r="A2" s="286"/>
      <c r="B2" s="313"/>
      <c r="C2" s="319"/>
      <c r="D2" s="320"/>
      <c r="E2" s="320"/>
      <c r="F2" s="320"/>
      <c r="G2" s="320"/>
      <c r="H2" s="320"/>
      <c r="I2" s="320"/>
      <c r="J2" s="320"/>
      <c r="K2" s="320"/>
      <c r="L2" s="321"/>
      <c r="M2" s="339"/>
      <c r="N2" s="259"/>
      <c r="O2" s="259"/>
      <c r="P2" s="311" t="s">
        <v>37</v>
      </c>
      <c r="Q2" s="311"/>
    </row>
    <row r="3" spans="1:15" ht="12.75" customHeight="1">
      <c r="A3" s="286"/>
      <c r="B3" s="313"/>
      <c r="C3" s="319"/>
      <c r="D3" s="320"/>
      <c r="E3" s="320"/>
      <c r="F3" s="320"/>
      <c r="G3" s="320"/>
      <c r="H3" s="320"/>
      <c r="I3" s="320"/>
      <c r="J3" s="320"/>
      <c r="K3" s="320"/>
      <c r="L3" s="321"/>
      <c r="M3" s="339"/>
      <c r="N3" s="259"/>
      <c r="O3" s="259"/>
    </row>
    <row r="4" spans="1:15" ht="12.75" customHeight="1">
      <c r="A4" s="286"/>
      <c r="B4" s="313"/>
      <c r="C4" s="322"/>
      <c r="D4" s="323"/>
      <c r="E4" s="323"/>
      <c r="F4" s="323"/>
      <c r="G4" s="323"/>
      <c r="H4" s="323"/>
      <c r="I4" s="323"/>
      <c r="J4" s="323"/>
      <c r="K4" s="323"/>
      <c r="L4" s="324"/>
      <c r="M4" s="339"/>
      <c r="N4" s="259"/>
      <c r="O4" s="259"/>
    </row>
    <row r="5" spans="1:29" ht="19.5" customHeight="1">
      <c r="A5" s="114" t="s">
        <v>1</v>
      </c>
      <c r="B5" s="121"/>
      <c r="C5" s="273" t="s">
        <v>101</v>
      </c>
      <c r="D5" s="325"/>
      <c r="E5" s="325"/>
      <c r="F5" s="325"/>
      <c r="G5" s="325"/>
      <c r="H5" s="325"/>
      <c r="I5" s="325"/>
      <c r="J5" s="325"/>
      <c r="K5" s="325"/>
      <c r="L5" s="326"/>
      <c r="M5" s="339"/>
      <c r="N5" s="259"/>
      <c r="O5" s="25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2"/>
      <c r="AC5" s="32"/>
    </row>
    <row r="6" spans="1:29" ht="19.5" customHeight="1">
      <c r="A6" s="273" t="s">
        <v>31</v>
      </c>
      <c r="B6" s="314"/>
      <c r="C6" s="327" t="s">
        <v>106</v>
      </c>
      <c r="D6" s="328"/>
      <c r="E6" s="328"/>
      <c r="F6" s="328"/>
      <c r="G6" s="328"/>
      <c r="H6" s="328"/>
      <c r="I6" s="328"/>
      <c r="J6" s="328"/>
      <c r="K6" s="328"/>
      <c r="L6" s="329"/>
      <c r="M6" s="339"/>
      <c r="N6" s="259"/>
      <c r="O6" s="25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2"/>
      <c r="AC6" s="32"/>
    </row>
    <row r="7" spans="1:29" ht="19.5" customHeight="1">
      <c r="A7" s="275" t="s">
        <v>32</v>
      </c>
      <c r="B7" s="315"/>
      <c r="C7" s="273" t="s">
        <v>104</v>
      </c>
      <c r="D7" s="325"/>
      <c r="E7" s="325"/>
      <c r="F7" s="325"/>
      <c r="G7" s="325"/>
      <c r="H7" s="325"/>
      <c r="I7" s="325"/>
      <c r="J7" s="325"/>
      <c r="K7" s="325"/>
      <c r="L7" s="326"/>
      <c r="M7" s="339"/>
      <c r="N7" s="259"/>
      <c r="O7" s="25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2"/>
      <c r="AC7" s="32"/>
    </row>
    <row r="8" spans="1:29" ht="19.5" customHeight="1" thickBot="1">
      <c r="A8" s="119" t="s">
        <v>2</v>
      </c>
      <c r="B8" s="122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  <c r="M8" s="339"/>
      <c r="N8" s="259"/>
      <c r="O8" s="25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2"/>
      <c r="AC8" s="32"/>
    </row>
    <row r="9" spans="1:29" ht="30" customHeight="1" thickBot="1">
      <c r="A9" s="282" t="s">
        <v>21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17" s="5" customFormat="1" ht="67.5" customHeight="1" thickBot="1">
      <c r="A10" s="2" t="s">
        <v>4</v>
      </c>
      <c r="B10" s="42" t="s">
        <v>34</v>
      </c>
      <c r="C10" s="3" t="s">
        <v>30</v>
      </c>
      <c r="D10" s="38" t="s">
        <v>5</v>
      </c>
      <c r="E10" s="4" t="s">
        <v>6</v>
      </c>
      <c r="F10" s="162" t="s">
        <v>123</v>
      </c>
      <c r="G10" s="163" t="s">
        <v>124</v>
      </c>
      <c r="H10" s="162" t="s">
        <v>125</v>
      </c>
      <c r="I10" s="162" t="s">
        <v>126</v>
      </c>
      <c r="J10" s="162" t="s">
        <v>127</v>
      </c>
      <c r="K10" s="31" t="s">
        <v>25</v>
      </c>
      <c r="L10" s="74" t="s">
        <v>7</v>
      </c>
      <c r="M10" s="336" t="s">
        <v>14</v>
      </c>
      <c r="N10" s="267"/>
      <c r="O10" s="268"/>
      <c r="P10" s="268"/>
      <c r="Q10" s="269"/>
    </row>
    <row r="11" spans="1:17" s="6" customFormat="1" ht="30" customHeight="1">
      <c r="A11" s="111">
        <v>1</v>
      </c>
      <c r="B11" s="128" t="s">
        <v>58</v>
      </c>
      <c r="C11" s="132" t="s">
        <v>72</v>
      </c>
      <c r="D11" s="116">
        <v>1</v>
      </c>
      <c r="E11" s="133" t="s">
        <v>80</v>
      </c>
      <c r="F11" s="164">
        <f>IF('Сводный '!AO8&gt;4,'Сводный '!AY11,'Сводный '!AT11)</f>
        <v>2.4</v>
      </c>
      <c r="G11" s="164">
        <f>IF('Сводный '!AO8&gt;4,'Сводный '!AZ11,'Сводный '!AU11)</f>
        <v>0.3</v>
      </c>
      <c r="H11" s="164">
        <f>IF('Сводный '!AO8&gt;4,'Сводный '!BA11,'Сводный '!AV11)</f>
        <v>2</v>
      </c>
      <c r="I11" s="164">
        <f>IF('Сводный '!AO8&gt;4,'Сводный '!BB11,'Сводный '!AW11)</f>
        <v>1.2</v>
      </c>
      <c r="J11" s="164">
        <f>IF('Сводный '!AO8&gt;4,'Сводный '!BC11,'Сводный '!AX11)</f>
        <v>1.6</v>
      </c>
      <c r="K11" s="170">
        <f>SUM(F11,G11,H11,I11,J11)</f>
        <v>7.5</v>
      </c>
      <c r="L11" s="155">
        <f>RANK(K11,K11:K23,0)</f>
        <v>7</v>
      </c>
      <c r="M11" s="537" t="s">
        <v>112</v>
      </c>
      <c r="N11" s="538"/>
      <c r="O11" s="512"/>
      <c r="P11" s="512"/>
      <c r="Q11" s="513"/>
    </row>
    <row r="12" spans="1:20" s="6" customFormat="1" ht="30" customHeight="1">
      <c r="A12" s="112">
        <f>SUM(A11,1)</f>
        <v>2</v>
      </c>
      <c r="B12" s="129" t="s">
        <v>59</v>
      </c>
      <c r="C12" s="131" t="s">
        <v>73</v>
      </c>
      <c r="D12" s="109">
        <v>1</v>
      </c>
      <c r="E12" s="36" t="s">
        <v>81</v>
      </c>
      <c r="F12" s="165">
        <f>IF('Сводный '!AO8&gt;4,'Сводный '!AY12,'Сводный '!AT12)</f>
        <v>2.8</v>
      </c>
      <c r="G12" s="165">
        <f>IF('Сводный '!AO8&gt;4,'Сводный '!AZ12,'Сводный '!AU12)</f>
        <v>1</v>
      </c>
      <c r="H12" s="165">
        <f>IF('Сводный '!AO8&gt;4,'Сводный '!BA12,'Сводный '!AV12)</f>
        <v>1.6</v>
      </c>
      <c r="I12" s="165">
        <f>IF('Сводный '!AO8&gt;4,'Сводный '!BB12,'Сводный '!AW12)</f>
        <v>1.4</v>
      </c>
      <c r="J12" s="165">
        <f>IF('Сводный '!AO8&gt;4,'Сводный '!BC12,'Сводный '!AX12)</f>
        <v>0.3</v>
      </c>
      <c r="K12" s="171">
        <f aca="true" t="shared" si="0" ref="K12:K23">SUM(F12,G12,H12,I12,J12)</f>
        <v>7.1000000000000005</v>
      </c>
      <c r="L12" s="76">
        <f>RANK(K12,K11:K23,0)</f>
        <v>8</v>
      </c>
      <c r="M12" s="539" t="s">
        <v>112</v>
      </c>
      <c r="N12" s="540"/>
      <c r="O12" s="541"/>
      <c r="P12" s="541"/>
      <c r="Q12" s="542"/>
      <c r="T12" s="39"/>
    </row>
    <row r="13" spans="1:17" s="6" customFormat="1" ht="30" customHeight="1">
      <c r="A13" s="112">
        <f aca="true" t="shared" si="1" ref="A13:A23">SUM(A12,1)</f>
        <v>3</v>
      </c>
      <c r="B13" s="129" t="s">
        <v>60</v>
      </c>
      <c r="C13" s="131" t="s">
        <v>74</v>
      </c>
      <c r="D13" s="109">
        <v>1</v>
      </c>
      <c r="E13" s="36" t="s">
        <v>82</v>
      </c>
      <c r="F13" s="165">
        <f>IF('Сводный '!AO8&gt;4,'Сводный '!AY13,'Сводный '!AT13)</f>
        <v>3.5</v>
      </c>
      <c r="G13" s="165">
        <f>IF('Сводный '!AO8&gt;4,'Сводный '!AZ13,'Сводный '!AU13)</f>
        <v>2.1</v>
      </c>
      <c r="H13" s="165">
        <f>IF('Сводный '!AO8&gt;4,'Сводный '!BA13,'Сводный '!AV13)</f>
        <v>1.8</v>
      </c>
      <c r="I13" s="165">
        <f>IF('Сводный '!AO8&gt;4,'Сводный '!BB13,'Сводный '!AW13)</f>
        <v>2.7</v>
      </c>
      <c r="J13" s="165">
        <f>IF('Сводный '!AO8&gt;4,'Сводный '!BC13,'Сводный '!AX13)</f>
        <v>1.8</v>
      </c>
      <c r="K13" s="171">
        <f t="shared" si="0"/>
        <v>11.9</v>
      </c>
      <c r="L13" s="277">
        <f>RANK(K13,K11:K23,0)</f>
        <v>1</v>
      </c>
      <c r="M13" s="539" t="s">
        <v>112</v>
      </c>
      <c r="N13" s="540"/>
      <c r="O13" s="541"/>
      <c r="P13" s="541"/>
      <c r="Q13" s="542"/>
    </row>
    <row r="14" spans="1:17" s="6" customFormat="1" ht="30" customHeight="1">
      <c r="A14" s="112">
        <f t="shared" si="1"/>
        <v>4</v>
      </c>
      <c r="B14" s="129" t="s">
        <v>61</v>
      </c>
      <c r="C14" s="131" t="s">
        <v>75</v>
      </c>
      <c r="D14" s="109">
        <v>1</v>
      </c>
      <c r="E14" s="36" t="s">
        <v>83</v>
      </c>
      <c r="F14" s="165">
        <f>IF('Сводный '!AO8&gt;4,'Сводный '!AY14,'Сводный '!AT14)</f>
        <v>2</v>
      </c>
      <c r="G14" s="165">
        <f>IF('Сводный '!AO8&gt;4,'Сводный '!AZ14,'Сводный '!AU14)</f>
        <v>0</v>
      </c>
      <c r="H14" s="165">
        <f>IF('Сводный '!AO8&gt;4,'Сводный '!BA14,'Сводный '!AV14)</f>
        <v>1.8</v>
      </c>
      <c r="I14" s="165">
        <f>IF('Сводный '!AO8&gt;4,'Сводный '!BB14,'Сводный '!AW14)</f>
        <v>0.4</v>
      </c>
      <c r="J14" s="165">
        <f>IF('Сводный '!AO8&gt;4,'Сводный '!BC14,'Сводный '!AX14)</f>
        <v>2.2</v>
      </c>
      <c r="K14" s="171">
        <f t="shared" si="0"/>
        <v>6.4</v>
      </c>
      <c r="L14" s="76">
        <f>RANK(K14,K11:K23,0)</f>
        <v>10</v>
      </c>
      <c r="M14" s="539" t="s">
        <v>112</v>
      </c>
      <c r="N14" s="540"/>
      <c r="O14" s="541"/>
      <c r="P14" s="541"/>
      <c r="Q14" s="542"/>
    </row>
    <row r="15" spans="1:17" s="6" customFormat="1" ht="30" customHeight="1">
      <c r="A15" s="112">
        <f t="shared" si="1"/>
        <v>5</v>
      </c>
      <c r="B15" s="129" t="s">
        <v>62</v>
      </c>
      <c r="C15" s="131" t="s">
        <v>76</v>
      </c>
      <c r="D15" s="109">
        <v>1</v>
      </c>
      <c r="E15" s="36" t="s">
        <v>84</v>
      </c>
      <c r="F15" s="165">
        <f>IF('Сводный '!AO8&gt;4,'Сводный '!AY15,'Сводный '!AT15)</f>
        <v>3.6</v>
      </c>
      <c r="G15" s="165">
        <f>IF('Сводный '!AO8&gt;4,'Сводный '!AZ15,'Сводный '!AU15)</f>
        <v>1.2</v>
      </c>
      <c r="H15" s="165">
        <f>IF('Сводный '!AO8&gt;4,'Сводный '!BA15,'Сводный '!AV15)</f>
        <v>0</v>
      </c>
      <c r="I15" s="165">
        <f>IF('Сводный '!AO8&gt;4,'Сводный '!BB15,'Сводный '!AW15)</f>
        <v>-1.2</v>
      </c>
      <c r="J15" s="165">
        <f>IF('Сводный '!AO8&gt;4,'Сводный '!BC15,'Сводный '!AX15)</f>
        <v>0.8</v>
      </c>
      <c r="K15" s="171">
        <f t="shared" si="0"/>
        <v>4.3999999999999995</v>
      </c>
      <c r="L15" s="76">
        <f>RANK(K15,K11:K23,0)</f>
        <v>12</v>
      </c>
      <c r="M15" s="539" t="s">
        <v>112</v>
      </c>
      <c r="N15" s="540"/>
      <c r="O15" s="541"/>
      <c r="P15" s="541"/>
      <c r="Q15" s="542"/>
    </row>
    <row r="16" spans="1:17" s="6" customFormat="1" ht="30" customHeight="1">
      <c r="A16" s="112">
        <f t="shared" si="1"/>
        <v>6</v>
      </c>
      <c r="B16" s="129" t="s">
        <v>63</v>
      </c>
      <c r="C16" s="131" t="s">
        <v>76</v>
      </c>
      <c r="D16" s="109">
        <v>1</v>
      </c>
      <c r="E16" s="36" t="s">
        <v>84</v>
      </c>
      <c r="F16" s="165">
        <f>IF('Сводный '!AO8&gt;4,'Сводный '!AY16,'Сводный '!AT16)</f>
        <v>3.8</v>
      </c>
      <c r="G16" s="165">
        <f>IF('Сводный '!AO8&gt;4,'Сводный '!AZ16,'Сводный '!AU16)</f>
        <v>1.4</v>
      </c>
      <c r="H16" s="165">
        <f>IF('Сводный '!AO8&gt;4,'Сводный '!BA16,'Сводный '!AV16)</f>
        <v>-0.2</v>
      </c>
      <c r="I16" s="165">
        <f>IF('Сводный '!AO8&gt;4,'Сводный '!BB16,'Сводный '!AW16)</f>
        <v>0.2</v>
      </c>
      <c r="J16" s="165">
        <f>IF('Сводный '!AO8&gt;4,'Сводный '!BC16,'Сводный '!AX16)</f>
        <v>2.6</v>
      </c>
      <c r="K16" s="171">
        <f t="shared" si="0"/>
        <v>7.799999999999999</v>
      </c>
      <c r="L16" s="76">
        <f>RANK(K16,K11:K23,0)</f>
        <v>5</v>
      </c>
      <c r="M16" s="539" t="s">
        <v>112</v>
      </c>
      <c r="N16" s="540"/>
      <c r="O16" s="541"/>
      <c r="P16" s="541"/>
      <c r="Q16" s="542"/>
    </row>
    <row r="17" spans="1:17" s="6" customFormat="1" ht="30" customHeight="1">
      <c r="A17" s="112">
        <f t="shared" si="1"/>
        <v>7</v>
      </c>
      <c r="B17" s="129" t="s">
        <v>64</v>
      </c>
      <c r="C17" s="131" t="s">
        <v>77</v>
      </c>
      <c r="D17" s="110">
        <v>1</v>
      </c>
      <c r="E17" s="36" t="s">
        <v>85</v>
      </c>
      <c r="F17" s="165">
        <f>IF('Сводный '!AO8&gt;4,'Сводный '!AY17,'Сводный '!AT17)</f>
        <v>2</v>
      </c>
      <c r="G17" s="165">
        <f>IF('Сводный '!AO8&gt;4,'Сводный '!AZ17,'Сводный '!AU17)</f>
        <v>0.3</v>
      </c>
      <c r="H17" s="165">
        <f>IF('Сводный '!AO8&gt;4,'Сводный '!BA17,'Сводный '!AV17)</f>
        <v>1</v>
      </c>
      <c r="I17" s="165">
        <f>IF('Сводный '!AO8&gt;4,'Сводный '!BB17,'Сводный '!AW17)</f>
        <v>2.9</v>
      </c>
      <c r="J17" s="165">
        <f>IF('Сводный '!AO8&gt;4,'Сводный '!BC17,'Сводный '!AX17)</f>
        <v>1.4</v>
      </c>
      <c r="K17" s="171">
        <f t="shared" si="0"/>
        <v>7.6</v>
      </c>
      <c r="L17" s="77">
        <f>RANK(K17,K11:K23,0)</f>
        <v>6</v>
      </c>
      <c r="M17" s="539" t="s">
        <v>112</v>
      </c>
      <c r="N17" s="540"/>
      <c r="O17" s="541"/>
      <c r="P17" s="541"/>
      <c r="Q17" s="542"/>
    </row>
    <row r="18" spans="1:17" s="6" customFormat="1" ht="30" customHeight="1">
      <c r="A18" s="113">
        <f t="shared" si="1"/>
        <v>8</v>
      </c>
      <c r="B18" s="129" t="s">
        <v>65</v>
      </c>
      <c r="C18" s="131" t="s">
        <v>73</v>
      </c>
      <c r="D18" s="110">
        <v>1</v>
      </c>
      <c r="E18" s="36" t="s">
        <v>81</v>
      </c>
      <c r="F18" s="165">
        <f>IF('Сводный '!AO8&gt;4,'Сводный '!AY18,'Сводный '!AT18)</f>
        <v>1.4</v>
      </c>
      <c r="G18" s="165">
        <f>IF('Сводный '!AO8&gt;4,'Сводный '!AZ18,'Сводный '!AU18)</f>
        <v>1</v>
      </c>
      <c r="H18" s="165">
        <f>IF('Сводный '!AO8&gt;4,'Сводный '!BA18,'Сводный '!AV18)</f>
        <v>-0.4</v>
      </c>
      <c r="I18" s="165">
        <f>IF('Сводный '!AO8&gt;4,'Сводный '!BB18,'Сводный '!AW18)</f>
        <v>1</v>
      </c>
      <c r="J18" s="165">
        <f>IF('Сводный '!AO8&gt;4,'Сводный '!BC18,'Сводный '!AX18)</f>
        <v>0.6</v>
      </c>
      <c r="K18" s="171">
        <f t="shared" si="0"/>
        <v>3.6</v>
      </c>
      <c r="L18" s="77">
        <f>RANK(K18,K11:K23,0)</f>
        <v>13</v>
      </c>
      <c r="M18" s="539" t="s">
        <v>112</v>
      </c>
      <c r="N18" s="540"/>
      <c r="O18" s="541"/>
      <c r="P18" s="541"/>
      <c r="Q18" s="542"/>
    </row>
    <row r="19" spans="1:17" s="6" customFormat="1" ht="30" customHeight="1">
      <c r="A19" s="112">
        <f>SUM(A18,1)</f>
        <v>9</v>
      </c>
      <c r="B19" s="127" t="s">
        <v>67</v>
      </c>
      <c r="C19" s="131" t="s">
        <v>73</v>
      </c>
      <c r="D19" s="109">
        <v>1</v>
      </c>
      <c r="E19" s="36" t="s">
        <v>86</v>
      </c>
      <c r="F19" s="165">
        <f>IF('Сводный '!AO8&gt;4,'Сводный '!AY19,'Сводный '!AT19)</f>
        <v>2.8</v>
      </c>
      <c r="G19" s="165">
        <f>IF('Сводный '!AO8&gt;4,'Сводный '!AZ19,'Сводный '!AU19)</f>
        <v>1.4</v>
      </c>
      <c r="H19" s="165">
        <f>IF('Сводный '!AO8&gt;4,'Сводный '!BA19,'Сводный '!AV19)</f>
        <v>-0.8</v>
      </c>
      <c r="I19" s="165">
        <f>IF('Сводный '!AO8&gt;4,'Сводный '!BB19,'Сводный '!AW19)</f>
        <v>1.8</v>
      </c>
      <c r="J19" s="165">
        <f>IF('Сводный '!AO8&gt;4,'Сводный '!BC19,'Сводный '!AX19)</f>
        <v>1.6</v>
      </c>
      <c r="K19" s="171">
        <f t="shared" si="0"/>
        <v>6.799999999999999</v>
      </c>
      <c r="L19" s="75">
        <f>RANK(K19,K11:K23,0)</f>
        <v>9</v>
      </c>
      <c r="M19" s="539" t="s">
        <v>112</v>
      </c>
      <c r="N19" s="540"/>
      <c r="O19" s="543"/>
      <c r="P19" s="543"/>
      <c r="Q19" s="544"/>
    </row>
    <row r="20" spans="1:17" s="6" customFormat="1" ht="30" customHeight="1">
      <c r="A20" s="112">
        <f t="shared" si="1"/>
        <v>10</v>
      </c>
      <c r="B20" s="127" t="s">
        <v>66</v>
      </c>
      <c r="C20" s="131" t="s">
        <v>78</v>
      </c>
      <c r="D20" s="109">
        <v>1</v>
      </c>
      <c r="E20" s="36" t="s">
        <v>87</v>
      </c>
      <c r="F20" s="165">
        <f>IF('Сводный '!AO8&gt;4,'Сводный '!AY20,'Сводный '!AT20)</f>
        <v>2</v>
      </c>
      <c r="G20" s="165">
        <f>IF('Сводный '!AO8&gt;4,'Сводный '!AZ20,'Сводный '!AU20)</f>
        <v>0.8</v>
      </c>
      <c r="H20" s="165">
        <f>IF('Сводный '!AO8&gt;4,'Сводный '!BA20,'Сводный '!AV20)</f>
        <v>1.6</v>
      </c>
      <c r="I20" s="165">
        <f>IF('Сводный '!AO8&gt;4,'Сводный '!BB20,'Сводный '!AW20)</f>
        <v>0.8</v>
      </c>
      <c r="J20" s="165">
        <f>IF('Сводный '!AO8&gt;4,'Сводный '!BC20,'Сводный '!AX20)</f>
        <v>2.6</v>
      </c>
      <c r="K20" s="171">
        <f t="shared" si="0"/>
        <v>7.800000000000001</v>
      </c>
      <c r="L20" s="75">
        <f>RANK(K20,K11:K23,0)</f>
        <v>4</v>
      </c>
      <c r="M20" s="539" t="s">
        <v>112</v>
      </c>
      <c r="N20" s="540"/>
      <c r="O20" s="543"/>
      <c r="P20" s="543"/>
      <c r="Q20" s="544"/>
    </row>
    <row r="21" spans="1:17" s="6" customFormat="1" ht="30" customHeight="1">
      <c r="A21" s="112">
        <f t="shared" si="1"/>
        <v>11</v>
      </c>
      <c r="B21" s="127" t="s">
        <v>120</v>
      </c>
      <c r="C21" s="131" t="s">
        <v>72</v>
      </c>
      <c r="D21" s="109">
        <v>1</v>
      </c>
      <c r="E21" s="36" t="s">
        <v>88</v>
      </c>
      <c r="F21" s="165">
        <f>IF('Сводный '!AO8&gt;4,'Сводный '!AY21,'Сводный '!AT21)</f>
        <v>3.2</v>
      </c>
      <c r="G21" s="165">
        <f>IF('Сводный '!AO8&gt;4,'Сводный '!AZ21,'Сводный '!AU21)</f>
        <v>0.6</v>
      </c>
      <c r="H21" s="165">
        <f>IF('Сводный '!AO8&gt;4,'Сводный '!BA21,'Сводный '!AV21)</f>
        <v>2</v>
      </c>
      <c r="I21" s="165">
        <f>IF('Сводный '!AO8&gt;4,'Сводный '!BB21,'Сводный '!AW21)</f>
        <v>1.2</v>
      </c>
      <c r="J21" s="165">
        <f>IF('Сводный '!AO8&gt;4,'Сводный '!BC21,'Сводный '!AX21)</f>
        <v>2.6</v>
      </c>
      <c r="K21" s="171">
        <f t="shared" si="0"/>
        <v>9.600000000000001</v>
      </c>
      <c r="L21" s="278">
        <f>RANK(K21,K11:K23,0)</f>
        <v>2</v>
      </c>
      <c r="M21" s="539" t="s">
        <v>112</v>
      </c>
      <c r="N21" s="540"/>
      <c r="O21" s="543"/>
      <c r="P21" s="543"/>
      <c r="Q21" s="544"/>
    </row>
    <row r="22" spans="1:17" s="6" customFormat="1" ht="30" customHeight="1">
      <c r="A22" s="112">
        <f t="shared" si="1"/>
        <v>12</v>
      </c>
      <c r="B22" s="127" t="s">
        <v>70</v>
      </c>
      <c r="C22" s="131" t="s">
        <v>79</v>
      </c>
      <c r="D22" s="109">
        <v>1</v>
      </c>
      <c r="E22" s="36" t="s">
        <v>89</v>
      </c>
      <c r="F22" s="165">
        <f>IF('Сводный '!AO8&gt;4,'Сводный '!AY22,'Сводный '!AT22)</f>
        <v>1.2</v>
      </c>
      <c r="G22" s="165">
        <f>IF('Сводный '!AO8&gt;4,'Сводный '!AZ22,'Сводный '!AU22)</f>
        <v>0.5</v>
      </c>
      <c r="H22" s="165">
        <f>IF('Сводный '!AO8&gt;4,'Сводный '!BA22,'Сводный '!AV22)</f>
        <v>1</v>
      </c>
      <c r="I22" s="165">
        <f>IF('Сводный '!AO8&gt;4,'Сводный '!BB22,'Сводный '!AW22)</f>
        <v>0.8</v>
      </c>
      <c r="J22" s="165">
        <f>IF('Сводный '!AO8&gt;4,'Сводный '!BC22,'Сводный '!AX22)</f>
        <v>2.4</v>
      </c>
      <c r="K22" s="171">
        <f t="shared" si="0"/>
        <v>5.9</v>
      </c>
      <c r="L22" s="75">
        <f>RANK(K22,K11:K23,0)</f>
        <v>11</v>
      </c>
      <c r="M22" s="539" t="s">
        <v>112</v>
      </c>
      <c r="N22" s="540"/>
      <c r="O22" s="543"/>
      <c r="P22" s="543"/>
      <c r="Q22" s="544"/>
    </row>
    <row r="23" spans="1:17" s="6" customFormat="1" ht="30" customHeight="1" thickBot="1">
      <c r="A23" s="251">
        <f t="shared" si="1"/>
        <v>13</v>
      </c>
      <c r="B23" s="130" t="s">
        <v>71</v>
      </c>
      <c r="C23" s="172" t="s">
        <v>72</v>
      </c>
      <c r="D23" s="110">
        <v>1</v>
      </c>
      <c r="E23" s="37" t="s">
        <v>88</v>
      </c>
      <c r="F23" s="173">
        <f>IF('Сводный '!AO8&gt;4,'Сводный '!AY23,'Сводный '!AT23)</f>
        <v>2.6</v>
      </c>
      <c r="G23" s="173">
        <f>IF('Сводный '!AO8&gt;4,'Сводный '!AZ23,'Сводный '!AU23)</f>
        <v>0.5</v>
      </c>
      <c r="H23" s="173">
        <f>IF('Сводный '!AO8&gt;4,'Сводный '!BA23,'Сводный '!AV23)</f>
        <v>2</v>
      </c>
      <c r="I23" s="173">
        <f>IF('Сводный '!AO8&gt;4,'Сводный '!BB23,'Сводный '!AW23)</f>
        <v>0.8</v>
      </c>
      <c r="J23" s="173">
        <f>IF('Сводный '!AO8&gt;4,'Сводный '!BC23,'Сводный '!AX23)</f>
        <v>2.1</v>
      </c>
      <c r="K23" s="174">
        <f t="shared" si="0"/>
        <v>8</v>
      </c>
      <c r="L23" s="279">
        <f>RANK(K23,K11:K23,0)</f>
        <v>3</v>
      </c>
      <c r="M23" s="545" t="s">
        <v>112</v>
      </c>
      <c r="N23" s="546"/>
      <c r="O23" s="547"/>
      <c r="P23" s="547"/>
      <c r="Q23" s="548"/>
    </row>
    <row r="24" spans="1:17" s="6" customFormat="1" ht="15" customHeight="1" thickBot="1">
      <c r="A24" s="340" t="s">
        <v>8</v>
      </c>
      <c r="B24" s="341"/>
      <c r="C24" s="345" t="s">
        <v>130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7"/>
      <c r="P24" s="168"/>
      <c r="Q24" s="169"/>
    </row>
    <row r="25" spans="1:17" s="6" customFormat="1" ht="15" customHeight="1" thickBot="1">
      <c r="A25" s="342"/>
      <c r="B25" s="341"/>
      <c r="C25" s="330" t="s">
        <v>144</v>
      </c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2"/>
      <c r="P25" s="168"/>
      <c r="Q25" s="169"/>
    </row>
    <row r="26" spans="1:17" s="6" customFormat="1" ht="15" customHeight="1" thickBot="1">
      <c r="A26" s="342"/>
      <c r="B26" s="341"/>
      <c r="C26" s="330" t="s">
        <v>131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2"/>
      <c r="P26" s="168"/>
      <c r="Q26" s="169"/>
    </row>
    <row r="27" spans="1:17" s="6" customFormat="1" ht="15" customHeight="1" thickBot="1">
      <c r="A27" s="342"/>
      <c r="B27" s="341"/>
      <c r="C27" s="330" t="s">
        <v>132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2"/>
      <c r="P27" s="168"/>
      <c r="Q27" s="169"/>
    </row>
    <row r="28" spans="1:17" s="6" customFormat="1" ht="15" customHeight="1" thickBot="1">
      <c r="A28" s="342"/>
      <c r="B28" s="341"/>
      <c r="C28" s="330" t="s">
        <v>140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2"/>
      <c r="P28" s="168"/>
      <c r="Q28" s="169"/>
    </row>
    <row r="29" spans="1:17" s="6" customFormat="1" ht="15" customHeight="1" thickBot="1">
      <c r="A29" s="342"/>
      <c r="B29" s="341"/>
      <c r="C29" s="330" t="s">
        <v>133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2"/>
      <c r="P29" s="168"/>
      <c r="Q29" s="169"/>
    </row>
    <row r="30" spans="1:17" s="6" customFormat="1" ht="15" customHeight="1" thickBot="1">
      <c r="A30" s="342"/>
      <c r="B30" s="341"/>
      <c r="C30" s="330" t="s">
        <v>134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2"/>
      <c r="P30" s="168"/>
      <c r="Q30" s="169"/>
    </row>
    <row r="31" spans="1:28" ht="15" customHeight="1" thickBot="1">
      <c r="A31" s="343"/>
      <c r="B31" s="344"/>
      <c r="C31" s="333" t="s">
        <v>135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5"/>
      <c r="P31" s="166"/>
      <c r="Q31" s="167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15" ht="37.5" customHeight="1">
      <c r="A32" s="337" t="s">
        <v>136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</row>
    <row r="33" spans="1:15" ht="12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26" s="12" customFormat="1" ht="43.5" customHeight="1">
      <c r="A34" s="260" t="s">
        <v>137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3:31" s="12" customFormat="1" ht="16.5" customHeight="1">
      <c r="C35" s="16"/>
      <c r="D35" s="60"/>
      <c r="E35" s="60"/>
      <c r="F35" s="60"/>
      <c r="G35" s="60"/>
      <c r="H35" s="60"/>
      <c r="I35" s="59"/>
      <c r="J35" s="59"/>
      <c r="K35" s="59"/>
      <c r="L35" s="59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2:26" s="12" customFormat="1" ht="23.25" customHeight="1">
      <c r="B36" s="13"/>
      <c r="C36" s="14"/>
      <c r="D36" s="59"/>
      <c r="E36" s="59"/>
      <c r="F36" s="59"/>
      <c r="G36" s="59"/>
      <c r="H36" s="59"/>
      <c r="I36" s="59"/>
      <c r="J36" s="59"/>
      <c r="K36" s="59"/>
      <c r="L36" s="59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8" spans="16:26" s="12" customFormat="1" ht="33" customHeight="1"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</sheetData>
  <sheetProtection/>
  <mergeCells count="37">
    <mergeCell ref="A32:O32"/>
    <mergeCell ref="A34:O34"/>
    <mergeCell ref="A33:O33"/>
    <mergeCell ref="M1:O8"/>
    <mergeCell ref="A24:B31"/>
    <mergeCell ref="C24:O24"/>
    <mergeCell ref="C25:O25"/>
    <mergeCell ref="C26:O26"/>
    <mergeCell ref="C27:O27"/>
    <mergeCell ref="C28:O28"/>
    <mergeCell ref="C29:O29"/>
    <mergeCell ref="C30:O30"/>
    <mergeCell ref="C31:O31"/>
    <mergeCell ref="A9:P9"/>
    <mergeCell ref="M10:Q10"/>
    <mergeCell ref="M11:Q11"/>
    <mergeCell ref="M12:Q12"/>
    <mergeCell ref="M19:Q19"/>
    <mergeCell ref="M14:Q14"/>
    <mergeCell ref="M15:Q15"/>
    <mergeCell ref="P2:Q2"/>
    <mergeCell ref="A1:B4"/>
    <mergeCell ref="A6:B6"/>
    <mergeCell ref="A7:B7"/>
    <mergeCell ref="C1:L4"/>
    <mergeCell ref="C5:L5"/>
    <mergeCell ref="C6:L6"/>
    <mergeCell ref="C7:L7"/>
    <mergeCell ref="M20:Q20"/>
    <mergeCell ref="M21:Q21"/>
    <mergeCell ref="M22:Q22"/>
    <mergeCell ref="M23:Q23"/>
    <mergeCell ref="M16:Q16"/>
    <mergeCell ref="M17:Q17"/>
    <mergeCell ref="M18:Q18"/>
    <mergeCell ref="C8:L8"/>
    <mergeCell ref="M13:Q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R40"/>
  <sheetViews>
    <sheetView view="pageBreakPreview" zoomScale="75" zoomScaleSheetLayoutView="75" zoomScalePageLayoutView="0" workbookViewId="0" topLeftCell="A1">
      <selection activeCell="AO9" sqref="AO9:AS9"/>
    </sheetView>
  </sheetViews>
  <sheetFormatPr defaultColWidth="9.00390625" defaultRowHeight="12.75"/>
  <cols>
    <col min="1" max="1" width="3.375" style="0" customWidth="1"/>
    <col min="2" max="2" width="18.375" style="0" customWidth="1"/>
    <col min="3" max="3" width="15.125" style="0" customWidth="1"/>
    <col min="4" max="4" width="4.75390625" style="0" customWidth="1"/>
    <col min="5" max="5" width="4.625" style="0" customWidth="1"/>
    <col min="6" max="11" width="3.25390625" style="0" customWidth="1"/>
    <col min="12" max="12" width="4.00390625" style="0" customWidth="1"/>
    <col min="13" max="45" width="3.25390625" style="0" customWidth="1"/>
    <col min="46" max="70" width="3.625" style="0" customWidth="1"/>
  </cols>
  <sheetData>
    <row r="1" spans="1:29" ht="19.5" customHeight="1">
      <c r="A1" s="348" t="s">
        <v>0</v>
      </c>
      <c r="B1" s="349"/>
      <c r="C1" s="350"/>
      <c r="D1" s="382" t="s">
        <v>100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4"/>
      <c r="AB1" s="1"/>
      <c r="AC1" s="14"/>
    </row>
    <row r="2" spans="1:32" ht="19.5" customHeight="1">
      <c r="A2" s="351"/>
      <c r="B2" s="352"/>
      <c r="C2" s="353"/>
      <c r="D2" s="385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7"/>
      <c r="AB2" s="1"/>
      <c r="AC2" s="259" t="s">
        <v>36</v>
      </c>
      <c r="AD2" s="259"/>
      <c r="AE2" s="259"/>
      <c r="AF2" s="34"/>
    </row>
    <row r="3" spans="1:29" ht="19.5" customHeight="1" thickBot="1">
      <c r="A3" s="354"/>
      <c r="B3" s="355"/>
      <c r="C3" s="356"/>
      <c r="D3" s="388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90"/>
      <c r="AB3" s="1"/>
      <c r="AC3" s="14"/>
    </row>
    <row r="4" spans="1:29" ht="19.5" customHeight="1">
      <c r="A4" s="360" t="s">
        <v>1</v>
      </c>
      <c r="B4" s="361"/>
      <c r="C4" s="362"/>
      <c r="D4" s="391" t="s">
        <v>101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2"/>
      <c r="AB4" s="1"/>
      <c r="AC4" s="14"/>
    </row>
    <row r="5" spans="1:29" ht="19.5" customHeight="1">
      <c r="A5" s="363" t="s">
        <v>31</v>
      </c>
      <c r="B5" s="364"/>
      <c r="C5" s="365"/>
      <c r="D5" s="393" t="s">
        <v>103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4"/>
      <c r="AB5" s="1"/>
      <c r="AC5" s="14"/>
    </row>
    <row r="6" spans="1:29" ht="19.5" customHeight="1">
      <c r="A6" s="363" t="s">
        <v>32</v>
      </c>
      <c r="B6" s="364"/>
      <c r="C6" s="365"/>
      <c r="D6" s="395" t="s">
        <v>104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6"/>
      <c r="AB6" s="1"/>
      <c r="AC6" s="14"/>
    </row>
    <row r="7" spans="1:57" ht="19.5" customHeight="1" thickBot="1">
      <c r="A7" s="372" t="s">
        <v>2</v>
      </c>
      <c r="B7" s="373"/>
      <c r="C7" s="374"/>
      <c r="D7" s="366" t="s">
        <v>138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8"/>
      <c r="AY7" s="412" t="s">
        <v>55</v>
      </c>
      <c r="AZ7" s="412"/>
      <c r="BA7" s="88">
        <f>SUM(AO8,-2)</f>
        <v>5</v>
      </c>
      <c r="BB7" s="88"/>
      <c r="BC7" s="88"/>
      <c r="BD7" s="88"/>
      <c r="BE7" s="88"/>
    </row>
    <row r="8" spans="1:41" ht="18.75" thickBot="1">
      <c r="A8" s="379" t="s">
        <v>15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413" t="s">
        <v>50</v>
      </c>
      <c r="AI8" s="414"/>
      <c r="AJ8" s="414"/>
      <c r="AK8" s="414"/>
      <c r="AL8" s="414"/>
      <c r="AM8" s="414"/>
      <c r="AN8" s="106" t="s">
        <v>51</v>
      </c>
      <c r="AO8" s="107">
        <v>7</v>
      </c>
    </row>
    <row r="9" spans="1:70" ht="60" customHeight="1" thickBot="1">
      <c r="A9" s="380" t="s">
        <v>4</v>
      </c>
      <c r="B9" s="375" t="s">
        <v>34</v>
      </c>
      <c r="C9" s="359" t="s">
        <v>30</v>
      </c>
      <c r="D9" s="357" t="s">
        <v>38</v>
      </c>
      <c r="E9" s="377" t="s">
        <v>12</v>
      </c>
      <c r="F9" s="369" t="s">
        <v>139</v>
      </c>
      <c r="G9" s="370"/>
      <c r="H9" s="370"/>
      <c r="I9" s="370"/>
      <c r="J9" s="371"/>
      <c r="K9" s="369" t="s">
        <v>147</v>
      </c>
      <c r="L9" s="370"/>
      <c r="M9" s="370"/>
      <c r="N9" s="370"/>
      <c r="O9" s="371"/>
      <c r="P9" s="369" t="s">
        <v>142</v>
      </c>
      <c r="Q9" s="370"/>
      <c r="R9" s="370"/>
      <c r="S9" s="370"/>
      <c r="T9" s="371"/>
      <c r="U9" s="369" t="s">
        <v>143</v>
      </c>
      <c r="V9" s="370"/>
      <c r="W9" s="370"/>
      <c r="X9" s="370"/>
      <c r="Y9" s="371"/>
      <c r="Z9" s="369" t="s">
        <v>148</v>
      </c>
      <c r="AA9" s="370"/>
      <c r="AB9" s="370"/>
      <c r="AC9" s="370"/>
      <c r="AD9" s="371"/>
      <c r="AE9" s="369" t="s">
        <v>149</v>
      </c>
      <c r="AF9" s="370"/>
      <c r="AG9" s="370"/>
      <c r="AH9" s="370"/>
      <c r="AI9" s="371"/>
      <c r="AJ9" s="369" t="s">
        <v>145</v>
      </c>
      <c r="AK9" s="370"/>
      <c r="AL9" s="370"/>
      <c r="AM9" s="370"/>
      <c r="AN9" s="371"/>
      <c r="AO9" s="369" t="s">
        <v>146</v>
      </c>
      <c r="AP9" s="370"/>
      <c r="AQ9" s="370"/>
      <c r="AR9" s="370"/>
      <c r="AS9" s="371"/>
      <c r="AT9" s="400" t="s">
        <v>48</v>
      </c>
      <c r="AU9" s="401"/>
      <c r="AV9" s="401"/>
      <c r="AW9" s="401"/>
      <c r="AX9" s="402"/>
      <c r="AY9" s="400" t="s">
        <v>49</v>
      </c>
      <c r="AZ9" s="401"/>
      <c r="BA9" s="401"/>
      <c r="BB9" s="401"/>
      <c r="BC9" s="402"/>
      <c r="BD9" s="398" t="s">
        <v>52</v>
      </c>
      <c r="BE9" s="398"/>
      <c r="BF9" s="398"/>
      <c r="BG9" s="398"/>
      <c r="BH9" s="399"/>
      <c r="BI9" s="397" t="s">
        <v>53</v>
      </c>
      <c r="BJ9" s="398"/>
      <c r="BK9" s="398"/>
      <c r="BL9" s="398"/>
      <c r="BM9" s="399"/>
      <c r="BN9" s="397" t="s">
        <v>54</v>
      </c>
      <c r="BO9" s="398"/>
      <c r="BP9" s="398"/>
      <c r="BQ9" s="398"/>
      <c r="BR9" s="399"/>
    </row>
    <row r="10" spans="1:70" ht="13.5" thickBot="1">
      <c r="A10" s="381"/>
      <c r="B10" s="376"/>
      <c r="C10" s="311"/>
      <c r="D10" s="358"/>
      <c r="E10" s="378"/>
      <c r="F10" s="252" t="s">
        <v>16</v>
      </c>
      <c r="G10" s="253" t="s">
        <v>17</v>
      </c>
      <c r="H10" s="253" t="s">
        <v>18</v>
      </c>
      <c r="I10" s="253" t="s">
        <v>19</v>
      </c>
      <c r="J10" s="254" t="s">
        <v>20</v>
      </c>
      <c r="K10" s="252" t="s">
        <v>16</v>
      </c>
      <c r="L10" s="255" t="s">
        <v>17</v>
      </c>
      <c r="M10" s="253" t="s">
        <v>18</v>
      </c>
      <c r="N10" s="253" t="s">
        <v>19</v>
      </c>
      <c r="O10" s="254" t="s">
        <v>20</v>
      </c>
      <c r="P10" s="252" t="s">
        <v>16</v>
      </c>
      <c r="Q10" s="255" t="s">
        <v>17</v>
      </c>
      <c r="R10" s="253" t="s">
        <v>18</v>
      </c>
      <c r="S10" s="253" t="s">
        <v>19</v>
      </c>
      <c r="T10" s="254" t="s">
        <v>20</v>
      </c>
      <c r="U10" s="252" t="s">
        <v>16</v>
      </c>
      <c r="V10" s="255" t="s">
        <v>17</v>
      </c>
      <c r="W10" s="253" t="s">
        <v>18</v>
      </c>
      <c r="X10" s="253" t="s">
        <v>19</v>
      </c>
      <c r="Y10" s="254" t="s">
        <v>20</v>
      </c>
      <c r="Z10" s="252" t="s">
        <v>16</v>
      </c>
      <c r="AA10" s="255" t="s">
        <v>17</v>
      </c>
      <c r="AB10" s="253" t="s">
        <v>18</v>
      </c>
      <c r="AC10" s="253" t="s">
        <v>19</v>
      </c>
      <c r="AD10" s="254" t="s">
        <v>20</v>
      </c>
      <c r="AE10" s="252" t="s">
        <v>16</v>
      </c>
      <c r="AF10" s="255" t="s">
        <v>17</v>
      </c>
      <c r="AG10" s="253" t="s">
        <v>18</v>
      </c>
      <c r="AH10" s="253" t="s">
        <v>19</v>
      </c>
      <c r="AI10" s="254" t="s">
        <v>20</v>
      </c>
      <c r="AJ10" s="252" t="s">
        <v>16</v>
      </c>
      <c r="AK10" s="255" t="s">
        <v>17</v>
      </c>
      <c r="AL10" s="253" t="s">
        <v>18</v>
      </c>
      <c r="AM10" s="253" t="s">
        <v>19</v>
      </c>
      <c r="AN10" s="254" t="s">
        <v>20</v>
      </c>
      <c r="AO10" s="252" t="s">
        <v>16</v>
      </c>
      <c r="AP10" s="255" t="s">
        <v>17</v>
      </c>
      <c r="AQ10" s="253" t="s">
        <v>18</v>
      </c>
      <c r="AR10" s="253" t="s">
        <v>19</v>
      </c>
      <c r="AS10" s="254" t="s">
        <v>20</v>
      </c>
      <c r="AT10" s="85" t="s">
        <v>16</v>
      </c>
      <c r="AU10" s="51" t="s">
        <v>17</v>
      </c>
      <c r="AV10" s="50" t="s">
        <v>18</v>
      </c>
      <c r="AW10" s="50" t="s">
        <v>19</v>
      </c>
      <c r="AX10" s="86" t="s">
        <v>20</v>
      </c>
      <c r="AY10" s="85" t="s">
        <v>16</v>
      </c>
      <c r="AZ10" s="51" t="s">
        <v>17</v>
      </c>
      <c r="BA10" s="50" t="s">
        <v>18</v>
      </c>
      <c r="BB10" s="50" t="s">
        <v>19</v>
      </c>
      <c r="BC10" s="86" t="s">
        <v>20</v>
      </c>
      <c r="BD10" s="89" t="s">
        <v>16</v>
      </c>
      <c r="BE10" s="90" t="s">
        <v>17</v>
      </c>
      <c r="BF10" s="91" t="s">
        <v>18</v>
      </c>
      <c r="BG10" s="91" t="s">
        <v>19</v>
      </c>
      <c r="BH10" s="92" t="s">
        <v>20</v>
      </c>
      <c r="BI10" s="93" t="s">
        <v>16</v>
      </c>
      <c r="BJ10" s="90" t="s">
        <v>17</v>
      </c>
      <c r="BK10" s="91" t="s">
        <v>18</v>
      </c>
      <c r="BL10" s="91" t="s">
        <v>19</v>
      </c>
      <c r="BM10" s="92" t="s">
        <v>20</v>
      </c>
      <c r="BN10" s="93" t="s">
        <v>16</v>
      </c>
      <c r="BO10" s="90" t="s">
        <v>17</v>
      </c>
      <c r="BP10" s="91" t="s">
        <v>18</v>
      </c>
      <c r="BQ10" s="91" t="s">
        <v>19</v>
      </c>
      <c r="BR10" s="92" t="s">
        <v>20</v>
      </c>
    </row>
    <row r="11" spans="1:70" ht="34.5" customHeight="1">
      <c r="A11" s="52">
        <v>1</v>
      </c>
      <c r="B11" s="128" t="s">
        <v>58</v>
      </c>
      <c r="C11" s="134" t="s">
        <v>72</v>
      </c>
      <c r="D11" s="133">
        <v>1</v>
      </c>
      <c r="E11" s="133">
        <v>1</v>
      </c>
      <c r="F11" s="126">
        <f>Судья1!G12</f>
        <v>3</v>
      </c>
      <c r="G11" s="137">
        <f>Судья1!H12</f>
        <v>0</v>
      </c>
      <c r="H11" s="137">
        <f>Судья1!I12</f>
        <v>1</v>
      </c>
      <c r="I11" s="137">
        <f>Судья1!J12</f>
        <v>2</v>
      </c>
      <c r="J11" s="138">
        <f>Судья1!K12</f>
        <v>3</v>
      </c>
      <c r="K11" s="126">
        <f>Судья2!G12</f>
        <v>0</v>
      </c>
      <c r="L11" s="137">
        <f>Судья2!H12</f>
        <v>0.5</v>
      </c>
      <c r="M11" s="137">
        <f>Судья2!I12</f>
        <v>2</v>
      </c>
      <c r="N11" s="137">
        <f>Судья2!J12</f>
        <v>0</v>
      </c>
      <c r="O11" s="138">
        <f>Судья2!K12</f>
        <v>1</v>
      </c>
      <c r="P11" s="126">
        <f>Судья3!G12</f>
        <v>1</v>
      </c>
      <c r="Q11" s="137">
        <f>Судья3!H12</f>
        <v>0</v>
      </c>
      <c r="R11" s="137">
        <f>Судья3!I12</f>
        <v>2</v>
      </c>
      <c r="S11" s="137">
        <f>Судья3!J12</f>
        <v>0</v>
      </c>
      <c r="T11" s="138">
        <f>Судья3!K12</f>
        <v>1</v>
      </c>
      <c r="U11" s="184">
        <f>Судья4!G12</f>
        <v>5</v>
      </c>
      <c r="V11" s="185">
        <f>Судья4!H12</f>
        <v>1</v>
      </c>
      <c r="W11" s="185">
        <f>Судья4!I12</f>
        <v>4</v>
      </c>
      <c r="X11" s="185">
        <f>Судья4!J12</f>
        <v>2</v>
      </c>
      <c r="Y11" s="186">
        <f>Судья4!K12</f>
        <v>2</v>
      </c>
      <c r="Z11" s="126">
        <f>Судья5!G12</f>
        <v>0</v>
      </c>
      <c r="AA11" s="137">
        <f>Судья5!H12</f>
        <v>1</v>
      </c>
      <c r="AB11" s="137">
        <f>Судья5!I12</f>
        <v>0</v>
      </c>
      <c r="AC11" s="137">
        <f>Судья5!J12</f>
        <v>0</v>
      </c>
      <c r="AD11" s="157">
        <f>Судья5!K12</f>
        <v>1</v>
      </c>
      <c r="AE11" s="158">
        <f>Судья6!G12</f>
        <v>2</v>
      </c>
      <c r="AF11" s="137">
        <f>Судья6!H12</f>
        <v>0</v>
      </c>
      <c r="AG11" s="137">
        <f>Судья6!I12</f>
        <v>2</v>
      </c>
      <c r="AH11" s="137">
        <f>Судья6!J12</f>
        <v>1</v>
      </c>
      <c r="AI11" s="160">
        <f>Судья6!K12</f>
        <v>2</v>
      </c>
      <c r="AJ11" s="158">
        <f>Судья7!G12</f>
        <v>7</v>
      </c>
      <c r="AK11" s="137">
        <f>Судья7!H12</f>
        <v>0</v>
      </c>
      <c r="AL11" s="137">
        <f>Судья7!I12</f>
        <v>3</v>
      </c>
      <c r="AM11" s="137">
        <f>Судья7!J12</f>
        <v>2</v>
      </c>
      <c r="AN11" s="160">
        <f>Судья7!K12</f>
        <v>1</v>
      </c>
      <c r="AO11" s="158">
        <f>Судья8!G12</f>
        <v>1</v>
      </c>
      <c r="AP11" s="137">
        <f>Судья8!H12</f>
        <v>0</v>
      </c>
      <c r="AQ11" s="137">
        <f>Судья8!I12</f>
        <v>0</v>
      </c>
      <c r="AR11" s="137">
        <f>Судья8!J12</f>
        <v>1</v>
      </c>
      <c r="AS11" s="159">
        <f>Судья8!K12</f>
        <v>1</v>
      </c>
      <c r="AT11" s="193">
        <f>AVERAGE(F11,K11,P11,U11,Z11,AE11,AJ11,AO11)</f>
        <v>2.375</v>
      </c>
      <c r="AU11" s="120">
        <f>AVERAGE(G11,L11,Q11,V11,AA11,AF11,AK11,AP11)</f>
        <v>0.3125</v>
      </c>
      <c r="AV11" s="120">
        <f>AVERAGE(H11,M11,R11,W11,AB11,AG11,AL11,AQ11)</f>
        <v>1.75</v>
      </c>
      <c r="AW11" s="120">
        <f>AVERAGE(I11,N11,S11,X11,AC11,AH11,AM11,AR11)</f>
        <v>1</v>
      </c>
      <c r="AX11" s="125">
        <f>AVERAGE(J11,O11,T11,Y11,AD11,AI11,AN11,AS11)</f>
        <v>1.5</v>
      </c>
      <c r="AY11" s="126">
        <f>BN11/BA7</f>
        <v>2.4</v>
      </c>
      <c r="AZ11" s="139">
        <f>BO11/BA7</f>
        <v>0.3</v>
      </c>
      <c r="BA11" s="139">
        <f>BP11/BA7</f>
        <v>2</v>
      </c>
      <c r="BB11" s="139">
        <f>BQ11/BA7</f>
        <v>1.2</v>
      </c>
      <c r="BC11" s="194">
        <f>BR11/BA7</f>
        <v>1.6</v>
      </c>
      <c r="BD11" s="102">
        <f>MIN(F11,K11,P11,U11,Z11,AE11,AJ11,AO11)</f>
        <v>0</v>
      </c>
      <c r="BE11" s="102">
        <f>MIN(G11,L11,Q11,V11,AA11,AF11,AK11,AP11)</f>
        <v>0</v>
      </c>
      <c r="BF11" s="102">
        <f>MIN(H11,M11,R11,W11,AB11,AG11,AL11,AQ11)</f>
        <v>0</v>
      </c>
      <c r="BG11" s="102">
        <f>MIN(I11,N11,S11,X11,AC11,AH11,AM11,AR11)</f>
        <v>0</v>
      </c>
      <c r="BH11" s="103">
        <f>MIN(J11,O11,T11,Y11,AD11,AI11,AN11,AS11)</f>
        <v>1</v>
      </c>
      <c r="BI11" s="101">
        <f>MAX(F11,K11,P11,U11,Z11,AE11,AJ11,AO11)</f>
        <v>7</v>
      </c>
      <c r="BJ11" s="102">
        <f>MAX(G11,L11,Q11,V11,AA11,AF11,AK11,AP11)</f>
        <v>1</v>
      </c>
      <c r="BK11" s="102">
        <f>MAX(H11,M11,R11,W11,AB11,AG11,AL11,AQ11)</f>
        <v>4</v>
      </c>
      <c r="BL11" s="102">
        <f>MAX(I11,N11,S11,X11,AC11,AH11,AM11,AR11)</f>
        <v>2</v>
      </c>
      <c r="BM11" s="103">
        <f>MAX(J11,O11,T11,Y11,AD11,AI11,AN11,AS11)</f>
        <v>3</v>
      </c>
      <c r="BN11" s="96">
        <f>SUM(F11,K11,P11,U11,Z11,AE11,AJ11,AO11,-BD11,-BI11)</f>
        <v>12</v>
      </c>
      <c r="BO11" s="97">
        <f>SUM(G11,L11,Q11,V11,AA11,AF11,AK11,AP11,-BE11,-BJ11)</f>
        <v>1.5</v>
      </c>
      <c r="BP11" s="97">
        <f>SUM(H11,M11,R11,W11,AB11,AG11,AL11,AQ11,-BF11,-BK11)</f>
        <v>10</v>
      </c>
      <c r="BQ11" s="97">
        <f>SUM(I11,N11,S11,X11,AC11,AH11,AM11,AR11,-BG11,-BL11)</f>
        <v>6</v>
      </c>
      <c r="BR11" s="98">
        <f>SUM(J11,O11,T11,Y11,AD11,AI11,AN11,AS11,-BH11,-BM11)</f>
        <v>8</v>
      </c>
    </row>
    <row r="12" spans="1:70" ht="34.5" customHeight="1">
      <c r="A12" s="53">
        <f>SUM(A11,1)</f>
        <v>2</v>
      </c>
      <c r="B12" s="129" t="s">
        <v>59</v>
      </c>
      <c r="C12" s="135" t="s">
        <v>73</v>
      </c>
      <c r="D12" s="36">
        <v>1</v>
      </c>
      <c r="E12" s="36">
        <v>1</v>
      </c>
      <c r="F12" s="140">
        <f>Судья1!G13</f>
        <v>4</v>
      </c>
      <c r="G12" s="141">
        <f>Судья1!H13</f>
        <v>0</v>
      </c>
      <c r="H12" s="141">
        <f>Судья1!I13</f>
        <v>1</v>
      </c>
      <c r="I12" s="141">
        <f>Судья1!J13</f>
        <v>4</v>
      </c>
      <c r="J12" s="142">
        <f>Судья1!K13</f>
        <v>2</v>
      </c>
      <c r="K12" s="140">
        <f>Судья2!G13</f>
        <v>3</v>
      </c>
      <c r="L12" s="141">
        <f>Судья2!H13</f>
        <v>2</v>
      </c>
      <c r="M12" s="141">
        <f>Судья2!I13</f>
        <v>2</v>
      </c>
      <c r="N12" s="141">
        <f>Судья2!J13</f>
        <v>1</v>
      </c>
      <c r="O12" s="142">
        <f>Судья2!K13</f>
        <v>1</v>
      </c>
      <c r="P12" s="140">
        <f>Судья3!G13</f>
        <v>1</v>
      </c>
      <c r="Q12" s="141">
        <f>Судья3!H13</f>
        <v>0</v>
      </c>
      <c r="R12" s="141">
        <f>Судья3!I13</f>
        <v>2</v>
      </c>
      <c r="S12" s="141">
        <f>Судья3!J13</f>
        <v>0</v>
      </c>
      <c r="T12" s="142">
        <f>Судья3!K13</f>
        <v>0</v>
      </c>
      <c r="U12" s="187">
        <f>Судья4!G13</f>
        <v>3</v>
      </c>
      <c r="V12" s="188">
        <f>Судья4!H13</f>
        <v>2</v>
      </c>
      <c r="W12" s="188">
        <f>Судья4!I13</f>
        <v>5</v>
      </c>
      <c r="X12" s="188">
        <f>Судья4!J13</f>
        <v>3</v>
      </c>
      <c r="Y12" s="189">
        <f>Судья4!K13</f>
        <v>0</v>
      </c>
      <c r="Z12" s="140">
        <f>Судья5!G13</f>
        <v>1</v>
      </c>
      <c r="AA12" s="141">
        <f>Судья5!H13</f>
        <v>0</v>
      </c>
      <c r="AB12" s="141">
        <f>Судья5!I13</f>
        <v>0</v>
      </c>
      <c r="AC12" s="141">
        <f>Судья5!J13</f>
        <v>0</v>
      </c>
      <c r="AD12" s="154">
        <f>Судья5!K13</f>
        <v>0</v>
      </c>
      <c r="AE12" s="146">
        <f>Судья6!G13</f>
        <v>2</v>
      </c>
      <c r="AF12" s="141">
        <f>Судья6!H13</f>
        <v>1</v>
      </c>
      <c r="AG12" s="141">
        <f>Судья6!I13</f>
        <v>-1</v>
      </c>
      <c r="AH12" s="141">
        <f>Судья6!J13</f>
        <v>1</v>
      </c>
      <c r="AI12" s="145">
        <f>Судья6!K13</f>
        <v>0</v>
      </c>
      <c r="AJ12" s="146">
        <f>Судья7!G13</f>
        <v>2</v>
      </c>
      <c r="AK12" s="141">
        <f>Судья7!H13</f>
        <v>0</v>
      </c>
      <c r="AL12" s="141">
        <f>Судья7!I13</f>
        <v>1</v>
      </c>
      <c r="AM12" s="141">
        <f>Судья7!J13</f>
        <v>0</v>
      </c>
      <c r="AN12" s="145">
        <f>Судья7!K13</f>
        <v>0.5</v>
      </c>
      <c r="AO12" s="146">
        <f>Судья8!G13</f>
        <v>3</v>
      </c>
      <c r="AP12" s="141">
        <f>Судья8!H13</f>
        <v>2</v>
      </c>
      <c r="AQ12" s="141">
        <f>Судья8!I13</f>
        <v>2</v>
      </c>
      <c r="AR12" s="141">
        <f>Судья8!J13</f>
        <v>2</v>
      </c>
      <c r="AS12" s="147">
        <f>Судья8!K13</f>
        <v>0</v>
      </c>
      <c r="AT12" s="118">
        <f aca="true" t="shared" si="0" ref="AT12:AT18">AVERAGE(F12,K12,P12,U12,Z12,AE12,AJ12,AO12)</f>
        <v>2.375</v>
      </c>
      <c r="AU12" s="26">
        <f aca="true" t="shared" si="1" ref="AU12:AU18">AVERAGE(G12,L12,Q12,V12,AA12,AF12,AK12,AP12)</f>
        <v>0.875</v>
      </c>
      <c r="AV12" s="26">
        <f aca="true" t="shared" si="2" ref="AV12:AV18">AVERAGE(H12,M12,R12,W12,AB12,AG12,AL12,AQ12)</f>
        <v>1.5</v>
      </c>
      <c r="AW12" s="26">
        <f aca="true" t="shared" si="3" ref="AW12:AW18">AVERAGE(I12,N12,S12,X12,AC12,AH12,AM12,AR12)</f>
        <v>1.375</v>
      </c>
      <c r="AX12" s="94">
        <f aca="true" t="shared" si="4" ref="AX12:AX18">AVERAGE(J12,O12,T12,Y12,AD12,AI12,AN12,AS12)</f>
        <v>0.4375</v>
      </c>
      <c r="AY12" s="143">
        <f>BN12/BA7</f>
        <v>2.8</v>
      </c>
      <c r="AZ12" s="144">
        <f>BO12/BA7</f>
        <v>1</v>
      </c>
      <c r="BA12" s="144">
        <f>BP12/BA7</f>
        <v>1.6</v>
      </c>
      <c r="BB12" s="144">
        <f>BQ12/BA7</f>
        <v>1.4</v>
      </c>
      <c r="BC12" s="195">
        <f>BR12/BA7</f>
        <v>0.3</v>
      </c>
      <c r="BD12" s="87">
        <f aca="true" t="shared" si="5" ref="BD12:BD23">MIN(F12,K12,P12,U12,Z12,AE12,AJ12,AO12)</f>
        <v>1</v>
      </c>
      <c r="BE12" s="87">
        <f aca="true" t="shared" si="6" ref="BE12:BE23">MIN(G12,L12,Q12,V12,AA12,AF12,AK12,AP12)</f>
        <v>0</v>
      </c>
      <c r="BF12" s="87">
        <f aca="true" t="shared" si="7" ref="BF12:BF23">MIN(H12,M12,R12,W12,AB12,AG12,AL12,AQ12)</f>
        <v>-1</v>
      </c>
      <c r="BG12" s="87">
        <f aca="true" t="shared" si="8" ref="BG12:BG23">MIN(I12,N12,S12,X12,AC12,AH12,AM12,AR12)</f>
        <v>0</v>
      </c>
      <c r="BH12" s="105">
        <f aca="true" t="shared" si="9" ref="BH12:BH23">MIN(J12,O12,T12,Y12,AD12,AI12,AN12,AS12)</f>
        <v>0</v>
      </c>
      <c r="BI12" s="104">
        <f aca="true" t="shared" si="10" ref="BI12:BI23">MAX(F12,K12,P12,U12,Z12,AE12,AJ12,AO12)</f>
        <v>4</v>
      </c>
      <c r="BJ12" s="87">
        <f aca="true" t="shared" si="11" ref="BJ12:BJ23">MAX(G12,L12,Q12,V12,AA12,AF12,AK12,AP12)</f>
        <v>2</v>
      </c>
      <c r="BK12" s="87">
        <f aca="true" t="shared" si="12" ref="BK12:BK23">MAX(H12,M12,R12,W12,AB12,AG12,AL12,AQ12)</f>
        <v>5</v>
      </c>
      <c r="BL12" s="87">
        <f aca="true" t="shared" si="13" ref="BL12:BL23">MAX(I12,N12,S12,X12,AC12,AH12,AM12,AR12)</f>
        <v>4</v>
      </c>
      <c r="BM12" s="105">
        <f aca="true" t="shared" si="14" ref="BM12:BM23">MAX(J12,O12,T12,Y12,AD12,AI12,AN12,AS12)</f>
        <v>2</v>
      </c>
      <c r="BN12" s="99">
        <f aca="true" t="shared" si="15" ref="BN12:BN23">SUM(F12,K12,P12,U12,Z12,AE12,AJ12,AO12,-BD12,-BI12)</f>
        <v>14</v>
      </c>
      <c r="BO12" s="95">
        <f aca="true" t="shared" si="16" ref="BO12:BO23">SUM(G12,L12,Q12,V12,AA12,AF12,AK12,AP12,-BE12,-BJ12)</f>
        <v>5</v>
      </c>
      <c r="BP12" s="95">
        <f aca="true" t="shared" si="17" ref="BP12:BP23">SUM(H12,M12,R12,W12,AB12,AG12,AL12,AQ12,-BF12,-BK12)</f>
        <v>8</v>
      </c>
      <c r="BQ12" s="95">
        <f aca="true" t="shared" si="18" ref="BQ12:BQ23">SUM(I12,N12,S12,X12,AC12,AH12,AM12,AR12,-BG12,-BL12)</f>
        <v>7</v>
      </c>
      <c r="BR12" s="100">
        <f aca="true" t="shared" si="19" ref="BR12:BR23">SUM(J12,O12,T12,Y12,AD12,AI12,AN12,AS12,-BH12,-BM12)</f>
        <v>1.5</v>
      </c>
    </row>
    <row r="13" spans="1:70" ht="34.5" customHeight="1">
      <c r="A13" s="53">
        <f aca="true" t="shared" si="20" ref="A13:A23">SUM(A12,1)</f>
        <v>3</v>
      </c>
      <c r="B13" s="129" t="s">
        <v>60</v>
      </c>
      <c r="C13" s="135" t="s">
        <v>74</v>
      </c>
      <c r="D13" s="36">
        <v>1</v>
      </c>
      <c r="E13" s="36">
        <v>1</v>
      </c>
      <c r="F13" s="140">
        <f>Судья1!G14</f>
        <v>4</v>
      </c>
      <c r="G13" s="141">
        <f>Судья1!H14</f>
        <v>0</v>
      </c>
      <c r="H13" s="141">
        <f>Судья1!I14</f>
        <v>0</v>
      </c>
      <c r="I13" s="141">
        <f>Судья1!J14</f>
        <v>2</v>
      </c>
      <c r="J13" s="142">
        <f>Судья1!K14</f>
        <v>2</v>
      </c>
      <c r="K13" s="140">
        <f>Судья2!G14</f>
        <v>2</v>
      </c>
      <c r="L13" s="141">
        <f>Судья2!H14</f>
        <v>4</v>
      </c>
      <c r="M13" s="141">
        <f>Судья2!I14</f>
        <v>4</v>
      </c>
      <c r="N13" s="141">
        <f>Судья2!J14</f>
        <v>1</v>
      </c>
      <c r="O13" s="142">
        <f>Судья2!K14</f>
        <v>3</v>
      </c>
      <c r="P13" s="140">
        <f>Судья3!G14</f>
        <v>1</v>
      </c>
      <c r="Q13" s="141">
        <f>Судья3!H14</f>
        <v>0.5</v>
      </c>
      <c r="R13" s="141">
        <f>Судья3!I14</f>
        <v>2</v>
      </c>
      <c r="S13" s="141">
        <f>Судья3!J14</f>
        <v>1</v>
      </c>
      <c r="T13" s="142">
        <f>Судья3!K14</f>
        <v>1</v>
      </c>
      <c r="U13" s="187">
        <f>Судья4!G14</f>
        <v>5</v>
      </c>
      <c r="V13" s="188">
        <f>Судья4!H14</f>
        <v>4</v>
      </c>
      <c r="W13" s="188">
        <f>Судья4!I14</f>
        <v>5</v>
      </c>
      <c r="X13" s="188">
        <f>Судья4!J14</f>
        <v>4</v>
      </c>
      <c r="Y13" s="189">
        <f>Судья4!K14</f>
        <v>1</v>
      </c>
      <c r="Z13" s="140">
        <f>Судья5!G14</f>
        <v>1</v>
      </c>
      <c r="AA13" s="141">
        <f>Судья5!H14</f>
        <v>2</v>
      </c>
      <c r="AB13" s="141">
        <f>Судья5!I14</f>
        <v>-2</v>
      </c>
      <c r="AC13" s="141">
        <f>Судья5!J14</f>
        <v>0</v>
      </c>
      <c r="AD13" s="154">
        <f>Судья5!K14</f>
        <v>1</v>
      </c>
      <c r="AE13" s="146">
        <f>Судья6!G14</f>
        <v>4</v>
      </c>
      <c r="AF13" s="141">
        <f>Судья6!H14</f>
        <v>2</v>
      </c>
      <c r="AG13" s="141">
        <f>Судья6!I14</f>
        <v>2</v>
      </c>
      <c r="AH13" s="141">
        <f>Судья6!J14</f>
        <v>3</v>
      </c>
      <c r="AI13" s="145">
        <f>Судья6!K14</f>
        <v>1</v>
      </c>
      <c r="AJ13" s="146">
        <f>Судья7!G14</f>
        <v>2.5</v>
      </c>
      <c r="AK13" s="141">
        <f>Судья7!H14</f>
        <v>0</v>
      </c>
      <c r="AL13" s="141">
        <f>Судья7!I14</f>
        <v>1</v>
      </c>
      <c r="AM13" s="141">
        <f>Судья7!J14</f>
        <v>3.5</v>
      </c>
      <c r="AN13" s="145">
        <f>Судья7!K14</f>
        <v>2</v>
      </c>
      <c r="AO13" s="146">
        <f>Судья8!G14</f>
        <v>4</v>
      </c>
      <c r="AP13" s="141">
        <f>Судья8!H14</f>
        <v>2</v>
      </c>
      <c r="AQ13" s="141">
        <f>Судья8!I14</f>
        <v>0</v>
      </c>
      <c r="AR13" s="141">
        <f>Судья8!J14</f>
        <v>3</v>
      </c>
      <c r="AS13" s="147">
        <f>Судья8!K14</f>
        <v>2</v>
      </c>
      <c r="AT13" s="118">
        <f t="shared" si="0"/>
        <v>2.9375</v>
      </c>
      <c r="AU13" s="26">
        <f t="shared" si="1"/>
        <v>1.8125</v>
      </c>
      <c r="AV13" s="26">
        <f t="shared" si="2"/>
        <v>1.5</v>
      </c>
      <c r="AW13" s="26">
        <f t="shared" si="3"/>
        <v>2.1875</v>
      </c>
      <c r="AX13" s="94">
        <f t="shared" si="4"/>
        <v>1.625</v>
      </c>
      <c r="AY13" s="143">
        <f>BN13/BA7</f>
        <v>3.5</v>
      </c>
      <c r="AZ13" s="144">
        <f>BO13/BA7</f>
        <v>2.1</v>
      </c>
      <c r="BA13" s="144">
        <f>BP13/BA7</f>
        <v>1.8</v>
      </c>
      <c r="BB13" s="144">
        <f>BQ13/BA7</f>
        <v>2.7</v>
      </c>
      <c r="BC13" s="195">
        <f>BR13/BA7</f>
        <v>1.8</v>
      </c>
      <c r="BD13" s="87">
        <f t="shared" si="5"/>
        <v>1</v>
      </c>
      <c r="BE13" s="87">
        <f t="shared" si="6"/>
        <v>0</v>
      </c>
      <c r="BF13" s="87">
        <f t="shared" si="7"/>
        <v>-2</v>
      </c>
      <c r="BG13" s="87">
        <f t="shared" si="8"/>
        <v>0</v>
      </c>
      <c r="BH13" s="105">
        <f t="shared" si="9"/>
        <v>1</v>
      </c>
      <c r="BI13" s="104">
        <f t="shared" si="10"/>
        <v>5</v>
      </c>
      <c r="BJ13" s="87">
        <f t="shared" si="11"/>
        <v>4</v>
      </c>
      <c r="BK13" s="87">
        <f t="shared" si="12"/>
        <v>5</v>
      </c>
      <c r="BL13" s="87">
        <f t="shared" si="13"/>
        <v>4</v>
      </c>
      <c r="BM13" s="105">
        <f t="shared" si="14"/>
        <v>3</v>
      </c>
      <c r="BN13" s="99">
        <f t="shared" si="15"/>
        <v>17.5</v>
      </c>
      <c r="BO13" s="95">
        <f t="shared" si="16"/>
        <v>10.5</v>
      </c>
      <c r="BP13" s="95">
        <f t="shared" si="17"/>
        <v>9</v>
      </c>
      <c r="BQ13" s="95">
        <f t="shared" si="18"/>
        <v>13.5</v>
      </c>
      <c r="BR13" s="100">
        <f t="shared" si="19"/>
        <v>9</v>
      </c>
    </row>
    <row r="14" spans="1:70" ht="34.5" customHeight="1">
      <c r="A14" s="53">
        <f t="shared" si="20"/>
        <v>4</v>
      </c>
      <c r="B14" s="129" t="s">
        <v>61</v>
      </c>
      <c r="C14" s="135" t="s">
        <v>75</v>
      </c>
      <c r="D14" s="36">
        <v>1</v>
      </c>
      <c r="E14" s="36">
        <v>1</v>
      </c>
      <c r="F14" s="140">
        <f>Судья1!G15</f>
        <v>3</v>
      </c>
      <c r="G14" s="141">
        <f>Судья1!H15</f>
        <v>0</v>
      </c>
      <c r="H14" s="141">
        <f>Судья1!I15</f>
        <v>1</v>
      </c>
      <c r="I14" s="141">
        <f>Судья1!J15</f>
        <v>1</v>
      </c>
      <c r="J14" s="142">
        <f>Судья1!K15</f>
        <v>2</v>
      </c>
      <c r="K14" s="140">
        <f>Судья2!G15</f>
        <v>1</v>
      </c>
      <c r="L14" s="141">
        <f>Судья2!H15</f>
        <v>0</v>
      </c>
      <c r="M14" s="141">
        <f>Судья2!I15</f>
        <v>2</v>
      </c>
      <c r="N14" s="141">
        <f>Судья2!J15</f>
        <v>0</v>
      </c>
      <c r="O14" s="142">
        <f>Судья2!K15</f>
        <v>1</v>
      </c>
      <c r="P14" s="140">
        <f>Судья3!G15</f>
        <v>0</v>
      </c>
      <c r="Q14" s="141">
        <f>Судья3!H15</f>
        <v>0</v>
      </c>
      <c r="R14" s="141">
        <f>Судья3!I15</f>
        <v>-1</v>
      </c>
      <c r="S14" s="141">
        <f>Судья3!J15</f>
        <v>0</v>
      </c>
      <c r="T14" s="142">
        <f>Судья3!K15</f>
        <v>0</v>
      </c>
      <c r="U14" s="187">
        <f>Судья4!G15</f>
        <v>1</v>
      </c>
      <c r="V14" s="188">
        <f>Судья4!H15</f>
        <v>0</v>
      </c>
      <c r="W14" s="188">
        <f>Судья4!I15</f>
        <v>4</v>
      </c>
      <c r="X14" s="188">
        <f>Судья4!J15</f>
        <v>0</v>
      </c>
      <c r="Y14" s="189">
        <f>Судья4!K15</f>
        <v>2</v>
      </c>
      <c r="Z14" s="140">
        <f>Судья5!G15</f>
        <v>1</v>
      </c>
      <c r="AA14" s="141">
        <f>Судья5!H15</f>
        <v>0</v>
      </c>
      <c r="AB14" s="141">
        <f>Судья5!I15</f>
        <v>0</v>
      </c>
      <c r="AC14" s="141">
        <f>Судья5!J15</f>
        <v>0</v>
      </c>
      <c r="AD14" s="154">
        <f>Судья5!K15</f>
        <v>2</v>
      </c>
      <c r="AE14" s="146">
        <f>Судья6!G15</f>
        <v>2</v>
      </c>
      <c r="AF14" s="141">
        <f>Судья6!H15</f>
        <v>0</v>
      </c>
      <c r="AG14" s="141">
        <f>Судья6!I15</f>
        <v>3</v>
      </c>
      <c r="AH14" s="141">
        <f>Судья6!J15</f>
        <v>1</v>
      </c>
      <c r="AI14" s="145">
        <f>Судья6!K15</f>
        <v>2</v>
      </c>
      <c r="AJ14" s="146">
        <f>Судья7!G15</f>
        <v>2</v>
      </c>
      <c r="AK14" s="141">
        <f>Судья7!H15</f>
        <v>0</v>
      </c>
      <c r="AL14" s="141">
        <f>Судья7!I15</f>
        <v>1</v>
      </c>
      <c r="AM14" s="141">
        <f>Судья7!J15</f>
        <v>0</v>
      </c>
      <c r="AN14" s="145">
        <f>Судья7!K15</f>
        <v>2.5</v>
      </c>
      <c r="AO14" s="146">
        <f>Судья8!G15</f>
        <v>3</v>
      </c>
      <c r="AP14" s="141">
        <f>Судья8!H15</f>
        <v>0</v>
      </c>
      <c r="AQ14" s="141">
        <f>Судья8!I15</f>
        <v>2</v>
      </c>
      <c r="AR14" s="141">
        <f>Судья8!J15</f>
        <v>2</v>
      </c>
      <c r="AS14" s="147">
        <f>Судья8!K15</f>
        <v>2</v>
      </c>
      <c r="AT14" s="118">
        <f t="shared" si="0"/>
        <v>1.625</v>
      </c>
      <c r="AU14" s="26">
        <f t="shared" si="1"/>
        <v>0</v>
      </c>
      <c r="AV14" s="26">
        <f t="shared" si="2"/>
        <v>1.5</v>
      </c>
      <c r="AW14" s="26">
        <f t="shared" si="3"/>
        <v>0.5</v>
      </c>
      <c r="AX14" s="94">
        <f t="shared" si="4"/>
        <v>1.6875</v>
      </c>
      <c r="AY14" s="143">
        <f>BN14/BA7</f>
        <v>2</v>
      </c>
      <c r="AZ14" s="144">
        <f>BO14/BA7</f>
        <v>0</v>
      </c>
      <c r="BA14" s="144">
        <f>BP14/BA7</f>
        <v>1.8</v>
      </c>
      <c r="BB14" s="144">
        <f>BQ14/BA7</f>
        <v>0.4</v>
      </c>
      <c r="BC14" s="195">
        <f>BR14/BA7</f>
        <v>2.2</v>
      </c>
      <c r="BD14" s="87">
        <f t="shared" si="5"/>
        <v>0</v>
      </c>
      <c r="BE14" s="87">
        <f t="shared" si="6"/>
        <v>0</v>
      </c>
      <c r="BF14" s="87">
        <f t="shared" si="7"/>
        <v>-1</v>
      </c>
      <c r="BG14" s="87">
        <f t="shared" si="8"/>
        <v>0</v>
      </c>
      <c r="BH14" s="105">
        <f t="shared" si="9"/>
        <v>0</v>
      </c>
      <c r="BI14" s="104">
        <f t="shared" si="10"/>
        <v>3</v>
      </c>
      <c r="BJ14" s="87">
        <f t="shared" si="11"/>
        <v>0</v>
      </c>
      <c r="BK14" s="87">
        <f t="shared" si="12"/>
        <v>4</v>
      </c>
      <c r="BL14" s="87">
        <f t="shared" si="13"/>
        <v>2</v>
      </c>
      <c r="BM14" s="105">
        <f t="shared" si="14"/>
        <v>2.5</v>
      </c>
      <c r="BN14" s="99">
        <f t="shared" si="15"/>
        <v>10</v>
      </c>
      <c r="BO14" s="95">
        <f t="shared" si="16"/>
        <v>0</v>
      </c>
      <c r="BP14" s="95">
        <f t="shared" si="17"/>
        <v>9</v>
      </c>
      <c r="BQ14" s="95">
        <f t="shared" si="18"/>
        <v>2</v>
      </c>
      <c r="BR14" s="100">
        <f t="shared" si="19"/>
        <v>11</v>
      </c>
    </row>
    <row r="15" spans="1:70" ht="34.5" customHeight="1">
      <c r="A15" s="53">
        <f t="shared" si="20"/>
        <v>5</v>
      </c>
      <c r="B15" s="129" t="s">
        <v>62</v>
      </c>
      <c r="C15" s="135" t="s">
        <v>76</v>
      </c>
      <c r="D15" s="36">
        <v>1</v>
      </c>
      <c r="E15" s="36">
        <v>1</v>
      </c>
      <c r="F15" s="140">
        <f>Судья1!G16</f>
        <v>4</v>
      </c>
      <c r="G15" s="141">
        <f>Судья1!H16</f>
        <v>0</v>
      </c>
      <c r="H15" s="141">
        <f>Судья1!I16</f>
        <v>0</v>
      </c>
      <c r="I15" s="141">
        <f>Судья1!J16</f>
        <v>2</v>
      </c>
      <c r="J15" s="142">
        <f>Судья1!K16</f>
        <v>1</v>
      </c>
      <c r="K15" s="140">
        <f>Судья2!G16</f>
        <v>3</v>
      </c>
      <c r="L15" s="141">
        <f>Судья2!H16</f>
        <v>4</v>
      </c>
      <c r="M15" s="141">
        <f>Судья2!I16</f>
        <v>0</v>
      </c>
      <c r="N15" s="141">
        <f>Судья2!J16</f>
        <v>0</v>
      </c>
      <c r="O15" s="142">
        <f>Судья2!K16</f>
        <v>0</v>
      </c>
      <c r="P15" s="140">
        <f>Судья3!G16</f>
        <v>0</v>
      </c>
      <c r="Q15" s="141">
        <f>Судья3!H16</f>
        <v>0</v>
      </c>
      <c r="R15" s="141">
        <f>Судья3!I16</f>
        <v>0</v>
      </c>
      <c r="S15" s="141">
        <f>Судья3!J16</f>
        <v>-2</v>
      </c>
      <c r="T15" s="142">
        <f>Судья3!K16</f>
        <v>0</v>
      </c>
      <c r="U15" s="187">
        <f>Судья4!G16</f>
        <v>5</v>
      </c>
      <c r="V15" s="188">
        <f>Судья4!H16</f>
        <v>1</v>
      </c>
      <c r="W15" s="188">
        <f>Судья4!I16</f>
        <v>1</v>
      </c>
      <c r="X15" s="188">
        <f>Судья4!J16</f>
        <v>-3</v>
      </c>
      <c r="Y15" s="189">
        <f>Судья4!K16</f>
        <v>1</v>
      </c>
      <c r="Z15" s="140">
        <f>Судья5!G16</f>
        <v>0</v>
      </c>
      <c r="AA15" s="141">
        <f>Судья5!H16</f>
        <v>1</v>
      </c>
      <c r="AB15" s="141">
        <f>Судья5!I16</f>
        <v>-1</v>
      </c>
      <c r="AC15" s="141">
        <f>Судья5!J16</f>
        <v>-2</v>
      </c>
      <c r="AD15" s="154">
        <f>Судья5!K16</f>
        <v>0</v>
      </c>
      <c r="AE15" s="146">
        <f>Судья6!G16</f>
        <v>3</v>
      </c>
      <c r="AF15" s="141">
        <f>Судья6!H16</f>
        <v>3</v>
      </c>
      <c r="AG15" s="141">
        <f>Судья6!I16</f>
        <v>1</v>
      </c>
      <c r="AH15" s="141">
        <f>Судья6!J16</f>
        <v>1</v>
      </c>
      <c r="AI15" s="145">
        <f>Судья6!K16</f>
        <v>1</v>
      </c>
      <c r="AJ15" s="146">
        <f>Судья7!G16</f>
        <v>5</v>
      </c>
      <c r="AK15" s="141">
        <f>Судья7!H16</f>
        <v>0</v>
      </c>
      <c r="AL15" s="141">
        <f>Судья7!I16</f>
        <v>-5</v>
      </c>
      <c r="AM15" s="141">
        <f>Судья7!J16</f>
        <v>0</v>
      </c>
      <c r="AN15" s="145">
        <f>Судья7!K16</f>
        <v>1</v>
      </c>
      <c r="AO15" s="146">
        <f>Судья8!G16</f>
        <v>3</v>
      </c>
      <c r="AP15" s="141">
        <f>Судья8!H16</f>
        <v>1</v>
      </c>
      <c r="AQ15" s="141">
        <f>Судья8!I16</f>
        <v>0</v>
      </c>
      <c r="AR15" s="141">
        <f>Судья8!J16</f>
        <v>-3</v>
      </c>
      <c r="AS15" s="147">
        <f>Судья8!K16</f>
        <v>1</v>
      </c>
      <c r="AT15" s="118">
        <f t="shared" si="0"/>
        <v>2.875</v>
      </c>
      <c r="AU15" s="26">
        <f t="shared" si="1"/>
        <v>1.25</v>
      </c>
      <c r="AV15" s="26">
        <f t="shared" si="2"/>
        <v>-0.5</v>
      </c>
      <c r="AW15" s="26">
        <f t="shared" si="3"/>
        <v>-0.875</v>
      </c>
      <c r="AX15" s="94">
        <f t="shared" si="4"/>
        <v>0.625</v>
      </c>
      <c r="AY15" s="143">
        <f>BN15/BA7</f>
        <v>3.6</v>
      </c>
      <c r="AZ15" s="144">
        <f>BO15/BA7</f>
        <v>1.2</v>
      </c>
      <c r="BA15" s="144">
        <f>BP15/BA7</f>
        <v>0</v>
      </c>
      <c r="BB15" s="144">
        <f>BQ15/BA7</f>
        <v>-1.2</v>
      </c>
      <c r="BC15" s="195">
        <f>BR15/BA7</f>
        <v>0.8</v>
      </c>
      <c r="BD15" s="87">
        <f t="shared" si="5"/>
        <v>0</v>
      </c>
      <c r="BE15" s="87">
        <f t="shared" si="6"/>
        <v>0</v>
      </c>
      <c r="BF15" s="87">
        <f t="shared" si="7"/>
        <v>-5</v>
      </c>
      <c r="BG15" s="87">
        <f t="shared" si="8"/>
        <v>-3</v>
      </c>
      <c r="BH15" s="105">
        <f t="shared" si="9"/>
        <v>0</v>
      </c>
      <c r="BI15" s="104">
        <f t="shared" si="10"/>
        <v>5</v>
      </c>
      <c r="BJ15" s="87">
        <f t="shared" si="11"/>
        <v>4</v>
      </c>
      <c r="BK15" s="87">
        <f t="shared" si="12"/>
        <v>1</v>
      </c>
      <c r="BL15" s="87">
        <f t="shared" si="13"/>
        <v>2</v>
      </c>
      <c r="BM15" s="105">
        <f t="shared" si="14"/>
        <v>1</v>
      </c>
      <c r="BN15" s="99">
        <f t="shared" si="15"/>
        <v>18</v>
      </c>
      <c r="BO15" s="95">
        <f t="shared" si="16"/>
        <v>6</v>
      </c>
      <c r="BP15" s="95">
        <f t="shared" si="17"/>
        <v>0</v>
      </c>
      <c r="BQ15" s="95">
        <f t="shared" si="18"/>
        <v>-6</v>
      </c>
      <c r="BR15" s="100">
        <f t="shared" si="19"/>
        <v>4</v>
      </c>
    </row>
    <row r="16" spans="1:70" ht="34.5" customHeight="1">
      <c r="A16" s="53">
        <f t="shared" si="20"/>
        <v>6</v>
      </c>
      <c r="B16" s="129" t="s">
        <v>63</v>
      </c>
      <c r="C16" s="135" t="s">
        <v>76</v>
      </c>
      <c r="D16" s="36">
        <v>1</v>
      </c>
      <c r="E16" s="36">
        <v>1</v>
      </c>
      <c r="F16" s="140">
        <f>Судья1!G17</f>
        <v>4</v>
      </c>
      <c r="G16" s="141">
        <f>Судья1!H17</f>
        <v>0</v>
      </c>
      <c r="H16" s="141">
        <f>Судья1!I17</f>
        <v>0</v>
      </c>
      <c r="I16" s="141">
        <f>Судья1!J17</f>
        <v>2</v>
      </c>
      <c r="J16" s="142">
        <f>Судья1!K17</f>
        <v>1</v>
      </c>
      <c r="K16" s="140">
        <f>Судья2!G17</f>
        <v>3</v>
      </c>
      <c r="L16" s="141">
        <f>Судья2!H17</f>
        <v>4</v>
      </c>
      <c r="M16" s="141">
        <f>Судья2!I17</f>
        <v>2</v>
      </c>
      <c r="N16" s="141">
        <f>Судья2!J17</f>
        <v>0</v>
      </c>
      <c r="O16" s="142">
        <f>Судья2!K17</f>
        <v>3</v>
      </c>
      <c r="P16" s="140">
        <f>Судья3!G17</f>
        <v>0</v>
      </c>
      <c r="Q16" s="141">
        <f>Судья3!H17</f>
        <v>0</v>
      </c>
      <c r="R16" s="141">
        <f>Судья3!I17</f>
        <v>0</v>
      </c>
      <c r="S16" s="141">
        <f>Судья3!J17</f>
        <v>-2</v>
      </c>
      <c r="T16" s="142">
        <f>Судья3!K17</f>
        <v>0</v>
      </c>
      <c r="U16" s="187">
        <f>Судья4!G17</f>
        <v>5</v>
      </c>
      <c r="V16" s="188">
        <f>Судья4!H17</f>
        <v>1</v>
      </c>
      <c r="W16" s="188">
        <f>Судья4!I17</f>
        <v>1</v>
      </c>
      <c r="X16" s="188">
        <f>Судья4!J17</f>
        <v>-3</v>
      </c>
      <c r="Y16" s="189">
        <f>Судья4!K17</f>
        <v>2</v>
      </c>
      <c r="Z16" s="140">
        <f>Судья5!G17</f>
        <v>0</v>
      </c>
      <c r="AA16" s="141">
        <f>Судья5!H17</f>
        <v>1</v>
      </c>
      <c r="AB16" s="141">
        <f>Судья5!I17</f>
        <v>-1</v>
      </c>
      <c r="AC16" s="141">
        <f>Судья5!J17</f>
        <v>-3</v>
      </c>
      <c r="AD16" s="154">
        <f>Судья5!K17</f>
        <v>1</v>
      </c>
      <c r="AE16" s="140">
        <f>Судья6!G17</f>
        <v>3</v>
      </c>
      <c r="AF16" s="141">
        <f>Судья6!H17</f>
        <v>3</v>
      </c>
      <c r="AG16" s="141">
        <f>Судья6!I17</f>
        <v>1</v>
      </c>
      <c r="AH16" s="141">
        <f>Судья6!J17</f>
        <v>1</v>
      </c>
      <c r="AI16" s="154">
        <f>Судья6!K17</f>
        <v>3</v>
      </c>
      <c r="AJ16" s="146">
        <f>Судья7!G17</f>
        <v>14</v>
      </c>
      <c r="AK16" s="141">
        <f>Судья7!H17</f>
        <v>0</v>
      </c>
      <c r="AL16" s="141">
        <f>Судья7!I17</f>
        <v>-2</v>
      </c>
      <c r="AM16" s="141">
        <f>Судья7!J17</f>
        <v>4</v>
      </c>
      <c r="AN16" s="145">
        <f>Судья7!K17</f>
        <v>3</v>
      </c>
      <c r="AO16" s="146">
        <f>Судья8!G17</f>
        <v>4</v>
      </c>
      <c r="AP16" s="141">
        <f>Судья8!H17</f>
        <v>2</v>
      </c>
      <c r="AQ16" s="141">
        <f>Судья8!I17</f>
        <v>-3</v>
      </c>
      <c r="AR16" s="141">
        <f>Судья8!J17</f>
        <v>3</v>
      </c>
      <c r="AS16" s="147">
        <f>Судья8!K17</f>
        <v>3</v>
      </c>
      <c r="AT16" s="118">
        <f t="shared" si="0"/>
        <v>4.125</v>
      </c>
      <c r="AU16" s="26">
        <f t="shared" si="1"/>
        <v>1.375</v>
      </c>
      <c r="AV16" s="26">
        <f t="shared" si="2"/>
        <v>-0.25</v>
      </c>
      <c r="AW16" s="26">
        <f t="shared" si="3"/>
        <v>0.25</v>
      </c>
      <c r="AX16" s="94">
        <f t="shared" si="4"/>
        <v>2</v>
      </c>
      <c r="AY16" s="143">
        <f>BN16/BA7</f>
        <v>3.8</v>
      </c>
      <c r="AZ16" s="144">
        <f>BO16/BA7</f>
        <v>1.4</v>
      </c>
      <c r="BA16" s="144">
        <f>BP16/BA7</f>
        <v>-0.2</v>
      </c>
      <c r="BB16" s="144">
        <f>BQ16/BA7</f>
        <v>0.2</v>
      </c>
      <c r="BC16" s="195">
        <f>BR16/BA7</f>
        <v>2.6</v>
      </c>
      <c r="BD16" s="87">
        <f t="shared" si="5"/>
        <v>0</v>
      </c>
      <c r="BE16" s="87">
        <f t="shared" si="6"/>
        <v>0</v>
      </c>
      <c r="BF16" s="87">
        <f t="shared" si="7"/>
        <v>-3</v>
      </c>
      <c r="BG16" s="87">
        <f t="shared" si="8"/>
        <v>-3</v>
      </c>
      <c r="BH16" s="105">
        <f t="shared" si="9"/>
        <v>0</v>
      </c>
      <c r="BI16" s="104">
        <f t="shared" si="10"/>
        <v>14</v>
      </c>
      <c r="BJ16" s="87">
        <f t="shared" si="11"/>
        <v>4</v>
      </c>
      <c r="BK16" s="87">
        <f t="shared" si="12"/>
        <v>2</v>
      </c>
      <c r="BL16" s="87">
        <f t="shared" si="13"/>
        <v>4</v>
      </c>
      <c r="BM16" s="105">
        <f t="shared" si="14"/>
        <v>3</v>
      </c>
      <c r="BN16" s="99">
        <f t="shared" si="15"/>
        <v>19</v>
      </c>
      <c r="BO16" s="95">
        <f t="shared" si="16"/>
        <v>7</v>
      </c>
      <c r="BP16" s="95">
        <f t="shared" si="17"/>
        <v>-1</v>
      </c>
      <c r="BQ16" s="95">
        <f t="shared" si="18"/>
        <v>1</v>
      </c>
      <c r="BR16" s="100">
        <f t="shared" si="19"/>
        <v>13</v>
      </c>
    </row>
    <row r="17" spans="1:70" ht="34.5" customHeight="1">
      <c r="A17" s="53">
        <f t="shared" si="20"/>
        <v>7</v>
      </c>
      <c r="B17" s="129" t="s">
        <v>64</v>
      </c>
      <c r="C17" s="135" t="s">
        <v>77</v>
      </c>
      <c r="D17" s="36">
        <v>1</v>
      </c>
      <c r="E17" s="36">
        <v>1</v>
      </c>
      <c r="F17" s="140">
        <f>Судья1!G18</f>
        <v>3</v>
      </c>
      <c r="G17" s="141">
        <f>Судья1!H18</f>
        <v>0</v>
      </c>
      <c r="H17" s="141">
        <f>Судья1!I18</f>
        <v>1</v>
      </c>
      <c r="I17" s="141">
        <f>Судья1!J18</f>
        <v>4</v>
      </c>
      <c r="J17" s="142">
        <f>Судья1!K18</f>
        <v>2</v>
      </c>
      <c r="K17" s="140">
        <f>Судья2!G18</f>
        <v>1</v>
      </c>
      <c r="L17" s="141">
        <f>Судья2!H18</f>
        <v>1</v>
      </c>
      <c r="M17" s="141">
        <f>Судья2!I18</f>
        <v>2</v>
      </c>
      <c r="N17" s="141">
        <f>Судья2!J18</f>
        <v>0.5</v>
      </c>
      <c r="O17" s="142">
        <f>Судья2!K18</f>
        <v>1</v>
      </c>
      <c r="P17" s="140">
        <f>Судья3!G18</f>
        <v>1</v>
      </c>
      <c r="Q17" s="141">
        <f>Судья3!H18</f>
        <v>0</v>
      </c>
      <c r="R17" s="141">
        <f>Судья3!I18</f>
        <v>-1</v>
      </c>
      <c r="S17" s="141">
        <f>Судья3!J18</f>
        <v>0</v>
      </c>
      <c r="T17" s="142">
        <f>Судья3!K18</f>
        <v>1</v>
      </c>
      <c r="U17" s="187">
        <f>Судья4!G18</f>
        <v>1</v>
      </c>
      <c r="V17" s="188">
        <f>Судья4!H18</f>
        <v>0.5</v>
      </c>
      <c r="W17" s="188">
        <f>Судья4!I18</f>
        <v>4</v>
      </c>
      <c r="X17" s="188">
        <f>Судья4!J18</f>
        <v>4</v>
      </c>
      <c r="Y17" s="189">
        <f>Судья4!K18</f>
        <v>1</v>
      </c>
      <c r="Z17" s="140">
        <f>Судья5!G18</f>
        <v>1</v>
      </c>
      <c r="AA17" s="141">
        <f>Судья5!H18</f>
        <v>1</v>
      </c>
      <c r="AB17" s="141">
        <f>Судья5!I18</f>
        <v>0</v>
      </c>
      <c r="AC17" s="141">
        <f>Судья5!J18</f>
        <v>0</v>
      </c>
      <c r="AD17" s="154">
        <f>Судья5!K18</f>
        <v>1</v>
      </c>
      <c r="AE17" s="140">
        <f>Судья6!G18</f>
        <v>2</v>
      </c>
      <c r="AF17" s="141">
        <f>Судья6!H18</f>
        <v>0</v>
      </c>
      <c r="AG17" s="141">
        <f>Судья6!I18</f>
        <v>1</v>
      </c>
      <c r="AH17" s="141">
        <f>Судья6!J18</f>
        <v>3</v>
      </c>
      <c r="AI17" s="154">
        <f>Судья6!K18</f>
        <v>1</v>
      </c>
      <c r="AJ17" s="146">
        <f>Судья7!G18</f>
        <v>3</v>
      </c>
      <c r="AK17" s="141">
        <f>Судья7!H18</f>
        <v>0</v>
      </c>
      <c r="AL17" s="141">
        <f>Судья7!I18</f>
        <v>1</v>
      </c>
      <c r="AM17" s="141">
        <f>Судья7!J18</f>
        <v>4</v>
      </c>
      <c r="AN17" s="145">
        <f>Судья7!K18</f>
        <v>2</v>
      </c>
      <c r="AO17" s="140">
        <f>Судья8!G18</f>
        <v>2</v>
      </c>
      <c r="AP17" s="141">
        <f>Судья8!H18</f>
        <v>0</v>
      </c>
      <c r="AQ17" s="141">
        <f>Судья8!I18</f>
        <v>0</v>
      </c>
      <c r="AR17" s="141">
        <f>Судья8!J18</f>
        <v>3</v>
      </c>
      <c r="AS17" s="142">
        <f>Судья8!K18</f>
        <v>1</v>
      </c>
      <c r="AT17" s="118">
        <f t="shared" si="0"/>
        <v>1.75</v>
      </c>
      <c r="AU17" s="26">
        <f t="shared" si="1"/>
        <v>0.3125</v>
      </c>
      <c r="AV17" s="26">
        <f t="shared" si="2"/>
        <v>1</v>
      </c>
      <c r="AW17" s="26">
        <f t="shared" si="3"/>
        <v>2.3125</v>
      </c>
      <c r="AX17" s="94">
        <f t="shared" si="4"/>
        <v>1.25</v>
      </c>
      <c r="AY17" s="143">
        <f>BN17/BA7</f>
        <v>2</v>
      </c>
      <c r="AZ17" s="144">
        <f>BO17/BA7</f>
        <v>0.3</v>
      </c>
      <c r="BA17" s="144">
        <f>BP17/BA7</f>
        <v>1</v>
      </c>
      <c r="BB17" s="144">
        <f>BQ17/BA7</f>
        <v>2.9</v>
      </c>
      <c r="BC17" s="195">
        <f>BR17/BA7</f>
        <v>1.4</v>
      </c>
      <c r="BD17" s="87">
        <f t="shared" si="5"/>
        <v>1</v>
      </c>
      <c r="BE17" s="87">
        <f t="shared" si="6"/>
        <v>0</v>
      </c>
      <c r="BF17" s="87">
        <f t="shared" si="7"/>
        <v>-1</v>
      </c>
      <c r="BG17" s="87">
        <f t="shared" si="8"/>
        <v>0</v>
      </c>
      <c r="BH17" s="105">
        <f t="shared" si="9"/>
        <v>1</v>
      </c>
      <c r="BI17" s="104">
        <f t="shared" si="10"/>
        <v>3</v>
      </c>
      <c r="BJ17" s="87">
        <f t="shared" si="11"/>
        <v>1</v>
      </c>
      <c r="BK17" s="87">
        <f t="shared" si="12"/>
        <v>4</v>
      </c>
      <c r="BL17" s="87">
        <f t="shared" si="13"/>
        <v>4</v>
      </c>
      <c r="BM17" s="105">
        <f t="shared" si="14"/>
        <v>2</v>
      </c>
      <c r="BN17" s="99">
        <f t="shared" si="15"/>
        <v>10</v>
      </c>
      <c r="BO17" s="95">
        <f t="shared" si="16"/>
        <v>1.5</v>
      </c>
      <c r="BP17" s="95">
        <f t="shared" si="17"/>
        <v>5</v>
      </c>
      <c r="BQ17" s="95">
        <f t="shared" si="18"/>
        <v>14.5</v>
      </c>
      <c r="BR17" s="100">
        <f t="shared" si="19"/>
        <v>7</v>
      </c>
    </row>
    <row r="18" spans="1:70" ht="34.5" customHeight="1">
      <c r="A18" s="84">
        <f t="shared" si="20"/>
        <v>8</v>
      </c>
      <c r="B18" s="129" t="s">
        <v>65</v>
      </c>
      <c r="C18" s="135" t="s">
        <v>73</v>
      </c>
      <c r="D18" s="36">
        <v>1</v>
      </c>
      <c r="E18" s="36">
        <v>1</v>
      </c>
      <c r="F18" s="148">
        <f>Судья1!G19</f>
        <v>3</v>
      </c>
      <c r="G18" s="149">
        <f>Судья1!H19</f>
        <v>0</v>
      </c>
      <c r="H18" s="149">
        <f>Судья1!I19</f>
        <v>-3</v>
      </c>
      <c r="I18" s="149">
        <f>Судья1!J19</f>
        <v>0</v>
      </c>
      <c r="J18" s="150">
        <f>Судья1!K19</f>
        <v>1</v>
      </c>
      <c r="K18" s="148">
        <f>Судья2!G19</f>
        <v>2</v>
      </c>
      <c r="L18" s="149">
        <f>Судья2!H19</f>
        <v>2</v>
      </c>
      <c r="M18" s="149">
        <f>Судья2!I19</f>
        <v>2</v>
      </c>
      <c r="N18" s="149">
        <f>Судья2!J19</f>
        <v>1</v>
      </c>
      <c r="O18" s="150">
        <f>Судья2!K19</f>
        <v>1</v>
      </c>
      <c r="P18" s="148">
        <f>Судья3!G19</f>
        <v>0</v>
      </c>
      <c r="Q18" s="149">
        <f>Судья3!H19</f>
        <v>0</v>
      </c>
      <c r="R18" s="149">
        <f>Судья3!I19</f>
        <v>1</v>
      </c>
      <c r="S18" s="149">
        <f>Судья3!J19</f>
        <v>0</v>
      </c>
      <c r="T18" s="150">
        <f>Судья3!K19</f>
        <v>0</v>
      </c>
      <c r="U18" s="187">
        <f>Судья4!G19</f>
        <v>2</v>
      </c>
      <c r="V18" s="188">
        <f>Судья4!H19</f>
        <v>1</v>
      </c>
      <c r="W18" s="188">
        <f>Судья4!I19</f>
        <v>4</v>
      </c>
      <c r="X18" s="188">
        <f>Судья4!J19</f>
        <v>2</v>
      </c>
      <c r="Y18" s="189">
        <f>Судья4!K19</f>
        <v>0</v>
      </c>
      <c r="Z18" s="140">
        <f>Судья5!G19</f>
        <v>0</v>
      </c>
      <c r="AA18" s="141">
        <f>Судья5!H19</f>
        <v>1</v>
      </c>
      <c r="AB18" s="141">
        <f>Судья5!I19</f>
        <v>0</v>
      </c>
      <c r="AC18" s="141">
        <f>Судья5!J19</f>
        <v>0</v>
      </c>
      <c r="AD18" s="154">
        <f>Судья5!K19</f>
        <v>0</v>
      </c>
      <c r="AE18" s="140">
        <f>Судья6!G19</f>
        <v>2</v>
      </c>
      <c r="AF18" s="141">
        <f>Судья6!H19</f>
        <v>1</v>
      </c>
      <c r="AG18" s="141">
        <f>Судья6!I19</f>
        <v>-2</v>
      </c>
      <c r="AH18" s="141">
        <f>Судья6!J19</f>
        <v>1</v>
      </c>
      <c r="AI18" s="154">
        <f>Судья6!K19</f>
        <v>0</v>
      </c>
      <c r="AJ18" s="140">
        <f>Судья7!G19</f>
        <v>0</v>
      </c>
      <c r="AK18" s="141">
        <f>Судья7!H19</f>
        <v>0</v>
      </c>
      <c r="AL18" s="141">
        <f>Судья7!I19</f>
        <v>0</v>
      </c>
      <c r="AM18" s="141">
        <f>Судья7!J19</f>
        <v>1</v>
      </c>
      <c r="AN18" s="154">
        <f>Судья7!K19</f>
        <v>1</v>
      </c>
      <c r="AO18" s="140">
        <f>Судья8!G19</f>
        <v>1</v>
      </c>
      <c r="AP18" s="141">
        <f>Судья8!H19</f>
        <v>2</v>
      </c>
      <c r="AQ18" s="141">
        <f>Судья8!I19</f>
        <v>-3</v>
      </c>
      <c r="AR18" s="141">
        <f>Судья8!J19</f>
        <v>3</v>
      </c>
      <c r="AS18" s="142">
        <f>Судья8!K19</f>
        <v>2</v>
      </c>
      <c r="AT18" s="103">
        <f t="shared" si="0"/>
        <v>1.25</v>
      </c>
      <c r="AU18" s="117">
        <f t="shared" si="1"/>
        <v>0.875</v>
      </c>
      <c r="AV18" s="117">
        <f t="shared" si="2"/>
        <v>-0.125</v>
      </c>
      <c r="AW18" s="117">
        <f t="shared" si="3"/>
        <v>1</v>
      </c>
      <c r="AX18" s="101">
        <f t="shared" si="4"/>
        <v>0.625</v>
      </c>
      <c r="AY18" s="179">
        <f>BN18/BA7</f>
        <v>1.4</v>
      </c>
      <c r="AZ18" s="180">
        <f>BO18/BA7</f>
        <v>1</v>
      </c>
      <c r="BA18" s="180">
        <f>BP18/BA7</f>
        <v>-0.4</v>
      </c>
      <c r="BB18" s="180">
        <f>BQ18/BA7</f>
        <v>1</v>
      </c>
      <c r="BC18" s="196">
        <f>BR18/BA7</f>
        <v>0.6</v>
      </c>
      <c r="BD18" s="87">
        <f t="shared" si="5"/>
        <v>0</v>
      </c>
      <c r="BE18" s="87">
        <f t="shared" si="6"/>
        <v>0</v>
      </c>
      <c r="BF18" s="87">
        <f t="shared" si="7"/>
        <v>-3</v>
      </c>
      <c r="BG18" s="87">
        <f t="shared" si="8"/>
        <v>0</v>
      </c>
      <c r="BH18" s="105">
        <f t="shared" si="9"/>
        <v>0</v>
      </c>
      <c r="BI18" s="104">
        <f t="shared" si="10"/>
        <v>3</v>
      </c>
      <c r="BJ18" s="87">
        <f t="shared" si="11"/>
        <v>2</v>
      </c>
      <c r="BK18" s="87">
        <f t="shared" si="12"/>
        <v>4</v>
      </c>
      <c r="BL18" s="87">
        <f t="shared" si="13"/>
        <v>3</v>
      </c>
      <c r="BM18" s="105">
        <f t="shared" si="14"/>
        <v>2</v>
      </c>
      <c r="BN18" s="99">
        <f t="shared" si="15"/>
        <v>7</v>
      </c>
      <c r="BO18" s="95">
        <f t="shared" si="16"/>
        <v>5</v>
      </c>
      <c r="BP18" s="95">
        <f t="shared" si="17"/>
        <v>-2</v>
      </c>
      <c r="BQ18" s="95">
        <f t="shared" si="18"/>
        <v>5</v>
      </c>
      <c r="BR18" s="100">
        <f t="shared" si="19"/>
        <v>3</v>
      </c>
    </row>
    <row r="19" spans="1:70" ht="34.5" customHeight="1">
      <c r="A19" s="84">
        <f t="shared" si="20"/>
        <v>9</v>
      </c>
      <c r="B19" s="127" t="s">
        <v>67</v>
      </c>
      <c r="C19" s="135" t="s">
        <v>73</v>
      </c>
      <c r="D19" s="36">
        <v>1</v>
      </c>
      <c r="E19" s="36">
        <v>1</v>
      </c>
      <c r="F19" s="151">
        <f>Судья1!G20</f>
        <v>4</v>
      </c>
      <c r="G19" s="152">
        <f>Судья1!H20</f>
        <v>0</v>
      </c>
      <c r="H19" s="152">
        <f>Судья1!I20</f>
        <v>1</v>
      </c>
      <c r="I19" s="152">
        <f>Судья1!J20</f>
        <v>4</v>
      </c>
      <c r="J19" s="153">
        <f>Судья1!K20</f>
        <v>2</v>
      </c>
      <c r="K19" s="140">
        <f>Судья2!G19</f>
        <v>2</v>
      </c>
      <c r="L19" s="141">
        <f>Судья2!H19</f>
        <v>2</v>
      </c>
      <c r="M19" s="141">
        <f>Судья2!I19</f>
        <v>2</v>
      </c>
      <c r="N19" s="141">
        <f>Судья2!J19</f>
        <v>1</v>
      </c>
      <c r="O19" s="142">
        <f>Судья2!K19</f>
        <v>1</v>
      </c>
      <c r="P19" s="151">
        <f>Судья3!G20</f>
        <v>1</v>
      </c>
      <c r="Q19" s="152">
        <f>Судья3!H20</f>
        <v>1</v>
      </c>
      <c r="R19" s="152">
        <f>Судья3!I20</f>
        <v>-2</v>
      </c>
      <c r="S19" s="152">
        <f>Судья3!J20</f>
        <v>0</v>
      </c>
      <c r="T19" s="153">
        <f>Судья3!K20</f>
        <v>1</v>
      </c>
      <c r="U19" s="187">
        <f>Судья4!G20</f>
        <v>3</v>
      </c>
      <c r="V19" s="188">
        <f>Судья4!H20</f>
        <v>2</v>
      </c>
      <c r="W19" s="188">
        <f>Судья4!I20</f>
        <v>5</v>
      </c>
      <c r="X19" s="188">
        <f>Судья4!J20</f>
        <v>3</v>
      </c>
      <c r="Y19" s="189">
        <f>Судья4!K20</f>
        <v>1</v>
      </c>
      <c r="Z19" s="140">
        <f>Судья5!G20</f>
        <v>1</v>
      </c>
      <c r="AA19" s="141">
        <f>Судья5!H20</f>
        <v>1</v>
      </c>
      <c r="AB19" s="141">
        <f>Судья5!I20</f>
        <v>-2</v>
      </c>
      <c r="AC19" s="141">
        <f>Судья5!J20</f>
        <v>0</v>
      </c>
      <c r="AD19" s="154">
        <f>Судья5!K20</f>
        <v>1</v>
      </c>
      <c r="AE19" s="140">
        <f>Судья6!G20</f>
        <v>1</v>
      </c>
      <c r="AF19" s="141">
        <f>Судья6!H20</f>
        <v>1</v>
      </c>
      <c r="AG19" s="141">
        <f>Судья6!I20</f>
        <v>-2</v>
      </c>
      <c r="AH19" s="141">
        <f>Судья6!J20</f>
        <v>1</v>
      </c>
      <c r="AI19" s="154">
        <f>Судья6!K20</f>
        <v>1</v>
      </c>
      <c r="AJ19" s="140">
        <f>Судья7!G20</f>
        <v>4</v>
      </c>
      <c r="AK19" s="141">
        <f>Судья7!H20</f>
        <v>0</v>
      </c>
      <c r="AL19" s="141">
        <f>Судья7!I20</f>
        <v>-1</v>
      </c>
      <c r="AM19" s="141">
        <f>Судья7!J20</f>
        <v>2</v>
      </c>
      <c r="AN19" s="154">
        <f>Судья7!K20</f>
        <v>2</v>
      </c>
      <c r="AO19" s="140">
        <f>Судья8!G20</f>
        <v>3</v>
      </c>
      <c r="AP19" s="141">
        <f>Судья8!H20</f>
        <v>2</v>
      </c>
      <c r="AQ19" s="141">
        <f>Судья8!I20</f>
        <v>-3</v>
      </c>
      <c r="AR19" s="141">
        <f>Судья8!J20</f>
        <v>2</v>
      </c>
      <c r="AS19" s="142">
        <f>Судья8!K20</f>
        <v>2</v>
      </c>
      <c r="AT19" s="118">
        <f aca="true" t="shared" si="21" ref="AT19:AX23">AVERAGE(F19,K19,P19,U19,Z19,AE19,AJ19,AO19)</f>
        <v>2.375</v>
      </c>
      <c r="AU19" s="26">
        <f t="shared" si="21"/>
        <v>1.125</v>
      </c>
      <c r="AV19" s="26">
        <f t="shared" si="21"/>
        <v>-0.25</v>
      </c>
      <c r="AW19" s="26">
        <f t="shared" si="21"/>
        <v>1.625</v>
      </c>
      <c r="AX19" s="94">
        <f t="shared" si="21"/>
        <v>1.375</v>
      </c>
      <c r="AY19" s="197">
        <f>BN19/BA7</f>
        <v>2.8</v>
      </c>
      <c r="AZ19" s="198">
        <f>BO19/BA7</f>
        <v>1.4</v>
      </c>
      <c r="BA19" s="198">
        <f>BP19/BA7</f>
        <v>-0.8</v>
      </c>
      <c r="BB19" s="198">
        <f>BQ19/BA7</f>
        <v>1.8</v>
      </c>
      <c r="BC19" s="199">
        <f>BR19/BA7</f>
        <v>1.6</v>
      </c>
      <c r="BD19" s="87">
        <f t="shared" si="5"/>
        <v>1</v>
      </c>
      <c r="BE19" s="87">
        <f t="shared" si="6"/>
        <v>0</v>
      </c>
      <c r="BF19" s="87">
        <f t="shared" si="7"/>
        <v>-3</v>
      </c>
      <c r="BG19" s="87">
        <f t="shared" si="8"/>
        <v>0</v>
      </c>
      <c r="BH19" s="105">
        <f t="shared" si="9"/>
        <v>1</v>
      </c>
      <c r="BI19" s="104">
        <f t="shared" si="10"/>
        <v>4</v>
      </c>
      <c r="BJ19" s="87">
        <f t="shared" si="11"/>
        <v>2</v>
      </c>
      <c r="BK19" s="87">
        <f t="shared" si="12"/>
        <v>5</v>
      </c>
      <c r="BL19" s="87">
        <f t="shared" si="13"/>
        <v>4</v>
      </c>
      <c r="BM19" s="105">
        <f t="shared" si="14"/>
        <v>2</v>
      </c>
      <c r="BN19" s="99">
        <f t="shared" si="15"/>
        <v>14</v>
      </c>
      <c r="BO19" s="95">
        <f t="shared" si="16"/>
        <v>7</v>
      </c>
      <c r="BP19" s="95">
        <f t="shared" si="17"/>
        <v>-4</v>
      </c>
      <c r="BQ19" s="95">
        <f t="shared" si="18"/>
        <v>9</v>
      </c>
      <c r="BR19" s="100">
        <f t="shared" si="19"/>
        <v>8</v>
      </c>
    </row>
    <row r="20" spans="1:70" ht="34.5" customHeight="1">
      <c r="A20" s="84">
        <f t="shared" si="20"/>
        <v>10</v>
      </c>
      <c r="B20" s="127" t="s">
        <v>66</v>
      </c>
      <c r="C20" s="135" t="s">
        <v>78</v>
      </c>
      <c r="D20" s="36">
        <v>1</v>
      </c>
      <c r="E20" s="36">
        <v>1</v>
      </c>
      <c r="F20" s="140">
        <f>Судья1!G21</f>
        <v>2</v>
      </c>
      <c r="G20" s="141">
        <f>Судья1!H21</f>
        <v>0</v>
      </c>
      <c r="H20" s="141">
        <f>Судья1!I21</f>
        <v>1</v>
      </c>
      <c r="I20" s="141">
        <f>Судья1!J21</f>
        <v>1</v>
      </c>
      <c r="J20" s="142">
        <f>Судья1!K21</f>
        <v>2</v>
      </c>
      <c r="K20" s="140">
        <f>Судья2!G20</f>
        <v>3</v>
      </c>
      <c r="L20" s="141">
        <f>Судья2!H20</f>
        <v>2</v>
      </c>
      <c r="M20" s="141">
        <f>Судья2!I20</f>
        <v>2</v>
      </c>
      <c r="N20" s="141">
        <f>Судья2!J20</f>
        <v>1</v>
      </c>
      <c r="O20" s="142">
        <f>Судья2!K20</f>
        <v>2</v>
      </c>
      <c r="P20" s="140">
        <f>Судья3!G21</f>
        <v>1</v>
      </c>
      <c r="Q20" s="141">
        <f>Судья3!H21</f>
        <v>0</v>
      </c>
      <c r="R20" s="141">
        <f>Судья3!I21</f>
        <v>1</v>
      </c>
      <c r="S20" s="141">
        <f>Судья3!J21</f>
        <v>0</v>
      </c>
      <c r="T20" s="142">
        <f>Судья3!K21</f>
        <v>2</v>
      </c>
      <c r="U20" s="187">
        <f>Судья4!G21</f>
        <v>2</v>
      </c>
      <c r="V20" s="188">
        <f>Судья4!H21</f>
        <v>1</v>
      </c>
      <c r="W20" s="188">
        <f>Судья4!I21</f>
        <v>5</v>
      </c>
      <c r="X20" s="188">
        <f>Судья4!J21</f>
        <v>-3</v>
      </c>
      <c r="Y20" s="189">
        <f>Судья4!K21</f>
        <v>2</v>
      </c>
      <c r="Z20" s="140">
        <f>Судья5!G21</f>
        <v>0</v>
      </c>
      <c r="AA20" s="141">
        <f>Судья5!H21</f>
        <v>0</v>
      </c>
      <c r="AB20" s="141">
        <f>Судья5!I21</f>
        <v>0</v>
      </c>
      <c r="AC20" s="141">
        <f>Судья5!J21</f>
        <v>0</v>
      </c>
      <c r="AD20" s="154">
        <f>Судья5!K21</f>
        <v>1</v>
      </c>
      <c r="AE20" s="140">
        <f>Судья6!G21</f>
        <v>2</v>
      </c>
      <c r="AF20" s="141">
        <f>Судья6!H21</f>
        <v>2</v>
      </c>
      <c r="AG20" s="141">
        <f>Судья6!I21</f>
        <v>3</v>
      </c>
      <c r="AH20" s="141">
        <f>Судья6!J21</f>
        <v>1</v>
      </c>
      <c r="AI20" s="154">
        <f>Судья6!K21</f>
        <v>3</v>
      </c>
      <c r="AJ20" s="140">
        <f>Судья7!G21</f>
        <v>2</v>
      </c>
      <c r="AK20" s="141">
        <f>Судья7!H21</f>
        <v>0</v>
      </c>
      <c r="AL20" s="141">
        <f>Судья7!I21</f>
        <v>0</v>
      </c>
      <c r="AM20" s="141">
        <f>Судья7!J21</f>
        <v>2</v>
      </c>
      <c r="AN20" s="154">
        <f>Судья7!K21</f>
        <v>3</v>
      </c>
      <c r="AO20" s="140">
        <f>Судья8!G21</f>
        <v>1</v>
      </c>
      <c r="AP20" s="141">
        <f>Судья8!H21</f>
        <v>1</v>
      </c>
      <c r="AQ20" s="141">
        <f>Судья8!I21</f>
        <v>1</v>
      </c>
      <c r="AR20" s="141">
        <f>Судья8!J21</f>
        <v>1</v>
      </c>
      <c r="AS20" s="142">
        <f>Судья8!K21</f>
        <v>2</v>
      </c>
      <c r="AT20" s="118">
        <f t="shared" si="21"/>
        <v>1.625</v>
      </c>
      <c r="AU20" s="26">
        <f t="shared" si="21"/>
        <v>0.75</v>
      </c>
      <c r="AV20" s="26">
        <f t="shared" si="21"/>
        <v>1.625</v>
      </c>
      <c r="AW20" s="26">
        <f t="shared" si="21"/>
        <v>0.375</v>
      </c>
      <c r="AX20" s="94">
        <f t="shared" si="21"/>
        <v>2.125</v>
      </c>
      <c r="AY20" s="197">
        <f>BN20/BA7</f>
        <v>2</v>
      </c>
      <c r="AZ20" s="198">
        <f>BO20/BA7</f>
        <v>0.8</v>
      </c>
      <c r="BA20" s="198">
        <f>BP20/BA7</f>
        <v>1.6</v>
      </c>
      <c r="BB20" s="198">
        <f>BQ20/BA7</f>
        <v>0.8</v>
      </c>
      <c r="BC20" s="199">
        <f>BR20/BA7</f>
        <v>2.6</v>
      </c>
      <c r="BD20" s="87">
        <f t="shared" si="5"/>
        <v>0</v>
      </c>
      <c r="BE20" s="87">
        <f t="shared" si="6"/>
        <v>0</v>
      </c>
      <c r="BF20" s="87">
        <f t="shared" si="7"/>
        <v>0</v>
      </c>
      <c r="BG20" s="87">
        <f t="shared" si="8"/>
        <v>-3</v>
      </c>
      <c r="BH20" s="105">
        <f t="shared" si="9"/>
        <v>1</v>
      </c>
      <c r="BI20" s="104">
        <f t="shared" si="10"/>
        <v>3</v>
      </c>
      <c r="BJ20" s="87">
        <f t="shared" si="11"/>
        <v>2</v>
      </c>
      <c r="BK20" s="87">
        <f t="shared" si="12"/>
        <v>5</v>
      </c>
      <c r="BL20" s="87">
        <f t="shared" si="13"/>
        <v>2</v>
      </c>
      <c r="BM20" s="105">
        <f t="shared" si="14"/>
        <v>3</v>
      </c>
      <c r="BN20" s="99">
        <f t="shared" si="15"/>
        <v>10</v>
      </c>
      <c r="BO20" s="95">
        <f t="shared" si="16"/>
        <v>4</v>
      </c>
      <c r="BP20" s="95">
        <f t="shared" si="17"/>
        <v>8</v>
      </c>
      <c r="BQ20" s="95">
        <f t="shared" si="18"/>
        <v>4</v>
      </c>
      <c r="BR20" s="100">
        <f t="shared" si="19"/>
        <v>13</v>
      </c>
    </row>
    <row r="21" spans="1:70" ht="34.5" customHeight="1">
      <c r="A21" s="84">
        <f t="shared" si="20"/>
        <v>11</v>
      </c>
      <c r="B21" s="127" t="s">
        <v>69</v>
      </c>
      <c r="C21" s="135" t="s">
        <v>72</v>
      </c>
      <c r="D21" s="36">
        <v>1</v>
      </c>
      <c r="E21" s="36">
        <v>1</v>
      </c>
      <c r="F21" s="140">
        <f>Судья1!G22</f>
        <v>4</v>
      </c>
      <c r="G21" s="141">
        <f>Судья1!H22</f>
        <v>0</v>
      </c>
      <c r="H21" s="141">
        <f>Судья1!I22</f>
        <v>1</v>
      </c>
      <c r="I21" s="141">
        <f>Судья1!J22</f>
        <v>2</v>
      </c>
      <c r="J21" s="142">
        <f>Судья1!K22</f>
        <v>3</v>
      </c>
      <c r="K21" s="140">
        <f>Судья2!G21</f>
        <v>2</v>
      </c>
      <c r="L21" s="141">
        <f>Судья2!H21</f>
        <v>4</v>
      </c>
      <c r="M21" s="141">
        <f>Судья2!I21</f>
        <v>3</v>
      </c>
      <c r="N21" s="141">
        <f>Судья2!J21</f>
        <v>1</v>
      </c>
      <c r="O21" s="142">
        <f>Судья2!K21</f>
        <v>3</v>
      </c>
      <c r="P21" s="140">
        <f>Судья3!G22</f>
        <v>1</v>
      </c>
      <c r="Q21" s="141">
        <f>Судья3!H22</f>
        <v>0</v>
      </c>
      <c r="R21" s="141">
        <f>Судья3!I22</f>
        <v>1</v>
      </c>
      <c r="S21" s="141">
        <f>Судья3!J22</f>
        <v>0</v>
      </c>
      <c r="T21" s="142">
        <f>Судья3!K22</f>
        <v>2</v>
      </c>
      <c r="U21" s="187">
        <f>Судья4!G22</f>
        <v>4</v>
      </c>
      <c r="V21" s="188">
        <f>Судья4!H22</f>
        <v>1</v>
      </c>
      <c r="W21" s="188">
        <f>Судья4!I22</f>
        <v>5</v>
      </c>
      <c r="X21" s="188">
        <f>Судья4!J22</f>
        <v>0</v>
      </c>
      <c r="Y21" s="189">
        <f>Судья4!K22</f>
        <v>2</v>
      </c>
      <c r="Z21" s="140">
        <f>Судья5!G22</f>
        <v>1</v>
      </c>
      <c r="AA21" s="141">
        <f>Судья5!H22</f>
        <v>1</v>
      </c>
      <c r="AB21" s="141">
        <f>Судья5!I22</f>
        <v>-1</v>
      </c>
      <c r="AC21" s="141">
        <f>Судья5!J22</f>
        <v>0</v>
      </c>
      <c r="AD21" s="154">
        <f>Судья5!K22</f>
        <v>1</v>
      </c>
      <c r="AE21" s="140">
        <f>Судья6!G22</f>
        <v>2</v>
      </c>
      <c r="AF21" s="141">
        <f>Судья6!H22</f>
        <v>0</v>
      </c>
      <c r="AG21" s="141">
        <f>Судья6!I22</f>
        <v>3</v>
      </c>
      <c r="AH21" s="141">
        <f>Судья6!J22</f>
        <v>1</v>
      </c>
      <c r="AI21" s="154">
        <f>Судья6!K22</f>
        <v>2</v>
      </c>
      <c r="AJ21" s="140">
        <f>Судья7!G22</f>
        <v>8</v>
      </c>
      <c r="AK21" s="141">
        <f>Судья7!H22</f>
        <v>0</v>
      </c>
      <c r="AL21" s="141">
        <f>Судья7!I22</f>
        <v>3</v>
      </c>
      <c r="AM21" s="141">
        <f>Судья7!J22</f>
        <v>5</v>
      </c>
      <c r="AN21" s="154">
        <f>Судья7!K22</f>
        <v>1</v>
      </c>
      <c r="AO21" s="140">
        <f>Судья8!G22</f>
        <v>3</v>
      </c>
      <c r="AP21" s="141">
        <f>Судья8!H22</f>
        <v>1</v>
      </c>
      <c r="AQ21" s="141">
        <f>Судья8!I22</f>
        <v>-1</v>
      </c>
      <c r="AR21" s="141">
        <f>Судья8!J22</f>
        <v>2</v>
      </c>
      <c r="AS21" s="142">
        <f>Судья8!K22</f>
        <v>3</v>
      </c>
      <c r="AT21" s="118">
        <f t="shared" si="21"/>
        <v>3.125</v>
      </c>
      <c r="AU21" s="26">
        <f t="shared" si="21"/>
        <v>0.875</v>
      </c>
      <c r="AV21" s="26">
        <f t="shared" si="21"/>
        <v>1.75</v>
      </c>
      <c r="AW21" s="26">
        <f t="shared" si="21"/>
        <v>1.375</v>
      </c>
      <c r="AX21" s="94">
        <f t="shared" si="21"/>
        <v>2.125</v>
      </c>
      <c r="AY21" s="197">
        <f>BN21/BA7</f>
        <v>3.2</v>
      </c>
      <c r="AZ21" s="198">
        <f>BO21/BA7</f>
        <v>0.6</v>
      </c>
      <c r="BA21" s="198">
        <f>BP21/BA7</f>
        <v>2</v>
      </c>
      <c r="BB21" s="198">
        <f>BQ21/BA7</f>
        <v>1.2</v>
      </c>
      <c r="BC21" s="199">
        <f>BR21/BA7</f>
        <v>2.6</v>
      </c>
      <c r="BD21" s="87">
        <f t="shared" si="5"/>
        <v>1</v>
      </c>
      <c r="BE21" s="87">
        <f t="shared" si="6"/>
        <v>0</v>
      </c>
      <c r="BF21" s="87">
        <f t="shared" si="7"/>
        <v>-1</v>
      </c>
      <c r="BG21" s="87">
        <f t="shared" si="8"/>
        <v>0</v>
      </c>
      <c r="BH21" s="105">
        <f t="shared" si="9"/>
        <v>1</v>
      </c>
      <c r="BI21" s="104">
        <f t="shared" si="10"/>
        <v>8</v>
      </c>
      <c r="BJ21" s="87">
        <f t="shared" si="11"/>
        <v>4</v>
      </c>
      <c r="BK21" s="87">
        <f t="shared" si="12"/>
        <v>5</v>
      </c>
      <c r="BL21" s="87">
        <f t="shared" si="13"/>
        <v>5</v>
      </c>
      <c r="BM21" s="105">
        <f t="shared" si="14"/>
        <v>3</v>
      </c>
      <c r="BN21" s="99">
        <f t="shared" si="15"/>
        <v>16</v>
      </c>
      <c r="BO21" s="95">
        <f t="shared" si="16"/>
        <v>3</v>
      </c>
      <c r="BP21" s="95">
        <f t="shared" si="17"/>
        <v>10</v>
      </c>
      <c r="BQ21" s="95">
        <f t="shared" si="18"/>
        <v>6</v>
      </c>
      <c r="BR21" s="100">
        <f t="shared" si="19"/>
        <v>13</v>
      </c>
    </row>
    <row r="22" spans="1:70" ht="34.5" customHeight="1">
      <c r="A22" s="84">
        <f t="shared" si="20"/>
        <v>12</v>
      </c>
      <c r="B22" s="127" t="s">
        <v>70</v>
      </c>
      <c r="C22" s="135" t="s">
        <v>79</v>
      </c>
      <c r="D22" s="36">
        <v>1</v>
      </c>
      <c r="E22" s="36">
        <v>1</v>
      </c>
      <c r="F22" s="140">
        <f>Судья1!G23</f>
        <v>2</v>
      </c>
      <c r="G22" s="141">
        <f>Судья1!H23</f>
        <v>0</v>
      </c>
      <c r="H22" s="141">
        <f>Судья1!I23</f>
        <v>0</v>
      </c>
      <c r="I22" s="141">
        <f>Судья1!J23</f>
        <v>1</v>
      </c>
      <c r="J22" s="142">
        <f>Судья1!K23</f>
        <v>2</v>
      </c>
      <c r="K22" s="140">
        <f>Судья2!G22</f>
        <v>0</v>
      </c>
      <c r="L22" s="141">
        <f>Судья2!H22</f>
        <v>0.5</v>
      </c>
      <c r="M22" s="141">
        <f>Судья2!I22</f>
        <v>2</v>
      </c>
      <c r="N22" s="141">
        <f>Судья2!J22</f>
        <v>0</v>
      </c>
      <c r="O22" s="142">
        <f>Судья2!K22</f>
        <v>2</v>
      </c>
      <c r="P22" s="140">
        <f>Судья3!G23</f>
        <v>1</v>
      </c>
      <c r="Q22" s="141">
        <f>Судья3!H23</f>
        <v>0</v>
      </c>
      <c r="R22" s="141">
        <f>Судья3!I23</f>
        <v>1</v>
      </c>
      <c r="S22" s="141">
        <f>Судья3!J23</f>
        <v>1</v>
      </c>
      <c r="T22" s="142">
        <f>Судья3!K23</f>
        <v>1</v>
      </c>
      <c r="U22" s="187">
        <f>Судья4!G23</f>
        <v>1</v>
      </c>
      <c r="V22" s="188">
        <f>Судья4!H23</f>
        <v>1</v>
      </c>
      <c r="W22" s="188">
        <f>Судья4!I23</f>
        <v>4</v>
      </c>
      <c r="X22" s="188">
        <f>Судья4!J23</f>
        <v>1</v>
      </c>
      <c r="Y22" s="189">
        <f>Судья4!K23</f>
        <v>2</v>
      </c>
      <c r="Z22" s="140">
        <f>Судья5!G23</f>
        <v>0</v>
      </c>
      <c r="AA22" s="141">
        <f>Судья5!H23</f>
        <v>1</v>
      </c>
      <c r="AB22" s="141">
        <f>Судья5!I23</f>
        <v>0</v>
      </c>
      <c r="AC22" s="141">
        <f>Судья5!J23</f>
        <v>0</v>
      </c>
      <c r="AD22" s="154">
        <f>Судья5!K23</f>
        <v>1</v>
      </c>
      <c r="AE22" s="140">
        <f>Судья6!G23</f>
        <v>2</v>
      </c>
      <c r="AF22" s="141">
        <f>Судья6!H23</f>
        <v>1</v>
      </c>
      <c r="AG22" s="141">
        <f>Судья6!I23</f>
        <v>2</v>
      </c>
      <c r="AH22" s="141">
        <f>Судья6!J23</f>
        <v>2</v>
      </c>
      <c r="AI22" s="154">
        <f>Судья6!K23</f>
        <v>2</v>
      </c>
      <c r="AJ22" s="140">
        <f>Судья7!G23</f>
        <v>1</v>
      </c>
      <c r="AK22" s="141">
        <f>Судья7!H23</f>
        <v>0</v>
      </c>
      <c r="AL22" s="141">
        <f>Судья7!I23</f>
        <v>0</v>
      </c>
      <c r="AM22" s="141">
        <f>Судья7!J23</f>
        <v>0</v>
      </c>
      <c r="AN22" s="154">
        <f>Судья7!K23</f>
        <v>3</v>
      </c>
      <c r="AO22" s="140">
        <f>Судья8!G23</f>
        <v>1</v>
      </c>
      <c r="AP22" s="141">
        <f>Судья8!H23</f>
        <v>0</v>
      </c>
      <c r="AQ22" s="141">
        <f>Судья8!I23</f>
        <v>0</v>
      </c>
      <c r="AR22" s="141">
        <f>Судья8!J23</f>
        <v>1</v>
      </c>
      <c r="AS22" s="142">
        <f>Судья8!K23</f>
        <v>3</v>
      </c>
      <c r="AT22" s="118">
        <f t="shared" si="21"/>
        <v>1</v>
      </c>
      <c r="AU22" s="26">
        <f t="shared" si="21"/>
        <v>0.4375</v>
      </c>
      <c r="AV22" s="26">
        <f t="shared" si="21"/>
        <v>1.125</v>
      </c>
      <c r="AW22" s="26">
        <f t="shared" si="21"/>
        <v>0.75</v>
      </c>
      <c r="AX22" s="94">
        <f t="shared" si="21"/>
        <v>2</v>
      </c>
      <c r="AY22" s="197">
        <f>BN22/BA7</f>
        <v>1.2</v>
      </c>
      <c r="AZ22" s="198">
        <f>BO22/BA7</f>
        <v>0.5</v>
      </c>
      <c r="BA22" s="198">
        <f>BP22/BA7</f>
        <v>1</v>
      </c>
      <c r="BB22" s="198">
        <f>BQ22/BA7</f>
        <v>0.8</v>
      </c>
      <c r="BC22" s="199">
        <f>BR22/BA7</f>
        <v>2.4</v>
      </c>
      <c r="BD22" s="87">
        <f t="shared" si="5"/>
        <v>0</v>
      </c>
      <c r="BE22" s="87">
        <f t="shared" si="6"/>
        <v>0</v>
      </c>
      <c r="BF22" s="87">
        <f t="shared" si="7"/>
        <v>0</v>
      </c>
      <c r="BG22" s="87">
        <f t="shared" si="8"/>
        <v>0</v>
      </c>
      <c r="BH22" s="105">
        <f t="shared" si="9"/>
        <v>1</v>
      </c>
      <c r="BI22" s="104">
        <f t="shared" si="10"/>
        <v>2</v>
      </c>
      <c r="BJ22" s="87">
        <f t="shared" si="11"/>
        <v>1</v>
      </c>
      <c r="BK22" s="87">
        <f t="shared" si="12"/>
        <v>4</v>
      </c>
      <c r="BL22" s="87">
        <f t="shared" si="13"/>
        <v>2</v>
      </c>
      <c r="BM22" s="105">
        <f t="shared" si="14"/>
        <v>3</v>
      </c>
      <c r="BN22" s="99">
        <f t="shared" si="15"/>
        <v>6</v>
      </c>
      <c r="BO22" s="95">
        <f t="shared" si="16"/>
        <v>2.5</v>
      </c>
      <c r="BP22" s="95">
        <f t="shared" si="17"/>
        <v>5</v>
      </c>
      <c r="BQ22" s="95">
        <f t="shared" si="18"/>
        <v>4</v>
      </c>
      <c r="BR22" s="100">
        <f t="shared" si="19"/>
        <v>12</v>
      </c>
    </row>
    <row r="23" spans="1:70" ht="34.5" customHeight="1" thickBot="1">
      <c r="A23" s="84">
        <f t="shared" si="20"/>
        <v>13</v>
      </c>
      <c r="B23" s="177" t="s">
        <v>71</v>
      </c>
      <c r="C23" s="178" t="s">
        <v>72</v>
      </c>
      <c r="D23" s="37">
        <v>1</v>
      </c>
      <c r="E23" s="37">
        <v>1</v>
      </c>
      <c r="F23" s="148">
        <f>Судья1!G24</f>
        <v>3</v>
      </c>
      <c r="G23" s="149">
        <f>Судья1!H24</f>
        <v>0</v>
      </c>
      <c r="H23" s="149">
        <f>Судья1!I24</f>
        <v>1</v>
      </c>
      <c r="I23" s="149">
        <f>Судья1!J24</f>
        <v>1</v>
      </c>
      <c r="J23" s="150">
        <f>Судья1!K24</f>
        <v>4</v>
      </c>
      <c r="K23" s="148">
        <f>Судья2!G23</f>
        <v>1</v>
      </c>
      <c r="L23" s="149">
        <f>Судья2!H23</f>
        <v>1</v>
      </c>
      <c r="M23" s="149">
        <f>Судья2!I23</f>
        <v>2</v>
      </c>
      <c r="N23" s="149">
        <f>Судья2!J23</f>
        <v>0</v>
      </c>
      <c r="O23" s="150">
        <f>Судья2!K23</f>
        <v>1</v>
      </c>
      <c r="P23" s="148">
        <f>Судья3!G24</f>
        <v>1</v>
      </c>
      <c r="Q23" s="149">
        <f>Судья3!H24</f>
        <v>0</v>
      </c>
      <c r="R23" s="149">
        <f>Судья3!I24</f>
        <v>2</v>
      </c>
      <c r="S23" s="149">
        <f>Судья3!J24</f>
        <v>0</v>
      </c>
      <c r="T23" s="150">
        <f>Судья3!K24</f>
        <v>2</v>
      </c>
      <c r="U23" s="190">
        <f>Судья4!G24</f>
        <v>4</v>
      </c>
      <c r="V23" s="191">
        <f>Судья4!H24</f>
        <v>0.5</v>
      </c>
      <c r="W23" s="191">
        <f>Судья4!I24</f>
        <v>5</v>
      </c>
      <c r="X23" s="191">
        <f>Судья4!J24</f>
        <v>1</v>
      </c>
      <c r="Y23" s="192">
        <f>Судья4!K24</f>
        <v>2</v>
      </c>
      <c r="Z23" s="148">
        <f>Судья5!G24</f>
        <v>1</v>
      </c>
      <c r="AA23" s="149">
        <f>Судья5!H24</f>
        <v>1</v>
      </c>
      <c r="AB23" s="149">
        <f>Судья5!I24</f>
        <v>1</v>
      </c>
      <c r="AC23" s="149">
        <f>Судья5!J24</f>
        <v>0</v>
      </c>
      <c r="AD23" s="181">
        <f>Судья5!K24</f>
        <v>0</v>
      </c>
      <c r="AE23" s="148">
        <f>Судья6!G24</f>
        <v>2</v>
      </c>
      <c r="AF23" s="149">
        <f>Судья6!H24</f>
        <v>0</v>
      </c>
      <c r="AG23" s="149">
        <f>Судья6!I24</f>
        <v>3</v>
      </c>
      <c r="AH23" s="149">
        <f>Судья6!J24</f>
        <v>1</v>
      </c>
      <c r="AI23" s="181">
        <f>Судья6!K24</f>
        <v>2</v>
      </c>
      <c r="AJ23" s="148">
        <f>Судья7!G24</f>
        <v>2</v>
      </c>
      <c r="AK23" s="149">
        <f>Судья7!H24</f>
        <v>0</v>
      </c>
      <c r="AL23" s="149">
        <f>Судья7!I24</f>
        <v>1</v>
      </c>
      <c r="AM23" s="149">
        <f>Судья7!J24</f>
        <v>1.5</v>
      </c>
      <c r="AN23" s="181">
        <f>Судья7!K24</f>
        <v>1.5</v>
      </c>
      <c r="AO23" s="148">
        <f>Судья8!G24</f>
        <v>4</v>
      </c>
      <c r="AP23" s="149">
        <f>Судья8!H24</f>
        <v>1</v>
      </c>
      <c r="AQ23" s="149">
        <f>Судья8!I24</f>
        <v>0</v>
      </c>
      <c r="AR23" s="149">
        <f>Судья8!J24</f>
        <v>1</v>
      </c>
      <c r="AS23" s="150">
        <f>Судья8!K24</f>
        <v>2</v>
      </c>
      <c r="AT23" s="103">
        <f t="shared" si="21"/>
        <v>2.25</v>
      </c>
      <c r="AU23" s="117">
        <f t="shared" si="21"/>
        <v>0.4375</v>
      </c>
      <c r="AV23" s="117">
        <f t="shared" si="21"/>
        <v>1.875</v>
      </c>
      <c r="AW23" s="117">
        <f t="shared" si="21"/>
        <v>0.6875</v>
      </c>
      <c r="AX23" s="101">
        <f t="shared" si="21"/>
        <v>1.8125</v>
      </c>
      <c r="AY23" s="200">
        <f>BN23/BA7</f>
        <v>2.6</v>
      </c>
      <c r="AZ23" s="201">
        <f>BO23/BA7</f>
        <v>0.5</v>
      </c>
      <c r="BA23" s="201">
        <f>BP23/BA7</f>
        <v>2</v>
      </c>
      <c r="BB23" s="201">
        <f>BQ23/BA7</f>
        <v>0.8</v>
      </c>
      <c r="BC23" s="202">
        <f>BR23/BA7</f>
        <v>2.1</v>
      </c>
      <c r="BD23" s="87">
        <f t="shared" si="5"/>
        <v>1</v>
      </c>
      <c r="BE23" s="87">
        <f t="shared" si="6"/>
        <v>0</v>
      </c>
      <c r="BF23" s="87">
        <f t="shared" si="7"/>
        <v>0</v>
      </c>
      <c r="BG23" s="87">
        <f t="shared" si="8"/>
        <v>0</v>
      </c>
      <c r="BH23" s="105">
        <f t="shared" si="9"/>
        <v>0</v>
      </c>
      <c r="BI23" s="104">
        <f t="shared" si="10"/>
        <v>4</v>
      </c>
      <c r="BJ23" s="87">
        <f t="shared" si="11"/>
        <v>1</v>
      </c>
      <c r="BK23" s="87">
        <f t="shared" si="12"/>
        <v>5</v>
      </c>
      <c r="BL23" s="87">
        <f t="shared" si="13"/>
        <v>1.5</v>
      </c>
      <c r="BM23" s="105">
        <f t="shared" si="14"/>
        <v>4</v>
      </c>
      <c r="BN23" s="99">
        <f t="shared" si="15"/>
        <v>13</v>
      </c>
      <c r="BO23" s="95">
        <f t="shared" si="16"/>
        <v>2.5</v>
      </c>
      <c r="BP23" s="95">
        <f t="shared" si="17"/>
        <v>10</v>
      </c>
      <c r="BQ23" s="95">
        <f t="shared" si="18"/>
        <v>4</v>
      </c>
      <c r="BR23" s="100">
        <f t="shared" si="19"/>
        <v>10.5</v>
      </c>
    </row>
    <row r="24" spans="1:70" ht="9.75" customHeight="1">
      <c r="A24" s="416" t="s">
        <v>150</v>
      </c>
      <c r="B24" s="417"/>
      <c r="C24" s="417"/>
      <c r="D24" s="417"/>
      <c r="E24" s="418"/>
      <c r="F24" s="421" t="s">
        <v>130</v>
      </c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3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95"/>
      <c r="BO24" s="95"/>
      <c r="BP24" s="95"/>
      <c r="BQ24" s="95"/>
      <c r="BR24" s="95"/>
    </row>
    <row r="25" spans="1:70" ht="9.75" customHeight="1">
      <c r="A25" s="342"/>
      <c r="B25" s="341"/>
      <c r="C25" s="341"/>
      <c r="D25" s="341"/>
      <c r="E25" s="419"/>
      <c r="F25" s="407" t="s">
        <v>144</v>
      </c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9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95"/>
      <c r="BO25" s="95"/>
      <c r="BP25" s="95"/>
      <c r="BQ25" s="95"/>
      <c r="BR25" s="95"/>
    </row>
    <row r="26" spans="1:70" ht="9.75" customHeight="1">
      <c r="A26" s="342"/>
      <c r="B26" s="341"/>
      <c r="C26" s="341"/>
      <c r="D26" s="341"/>
      <c r="E26" s="419"/>
      <c r="F26" s="407" t="s">
        <v>131</v>
      </c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9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95"/>
      <c r="BO26" s="95"/>
      <c r="BP26" s="95"/>
      <c r="BQ26" s="95"/>
      <c r="BR26" s="95"/>
    </row>
    <row r="27" spans="1:70" ht="9.75" customHeight="1">
      <c r="A27" s="342"/>
      <c r="B27" s="341"/>
      <c r="C27" s="341"/>
      <c r="D27" s="341"/>
      <c r="E27" s="419"/>
      <c r="F27" s="407" t="s">
        <v>132</v>
      </c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9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95"/>
      <c r="BO27" s="95"/>
      <c r="BP27" s="95"/>
      <c r="BQ27" s="95"/>
      <c r="BR27" s="95"/>
    </row>
    <row r="28" spans="1:70" ht="9.75" customHeight="1">
      <c r="A28" s="342"/>
      <c r="B28" s="341"/>
      <c r="C28" s="341"/>
      <c r="D28" s="341"/>
      <c r="E28" s="419"/>
      <c r="F28" s="407" t="s">
        <v>140</v>
      </c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9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95"/>
      <c r="BO28" s="95"/>
      <c r="BP28" s="95"/>
      <c r="BQ28" s="95"/>
      <c r="BR28" s="95"/>
    </row>
    <row r="29" spans="1:70" ht="9.75" customHeight="1">
      <c r="A29" s="342"/>
      <c r="B29" s="341"/>
      <c r="C29" s="341"/>
      <c r="D29" s="341"/>
      <c r="E29" s="419"/>
      <c r="F29" s="407" t="s">
        <v>133</v>
      </c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9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95"/>
      <c r="BO29" s="95"/>
      <c r="BP29" s="95"/>
      <c r="BQ29" s="95"/>
      <c r="BR29" s="95"/>
    </row>
    <row r="30" spans="1:70" ht="9.75" customHeight="1">
      <c r="A30" s="342"/>
      <c r="B30" s="341"/>
      <c r="C30" s="341"/>
      <c r="D30" s="341"/>
      <c r="E30" s="419"/>
      <c r="F30" s="407" t="s">
        <v>134</v>
      </c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9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95"/>
      <c r="BO30" s="95"/>
      <c r="BP30" s="95"/>
      <c r="BQ30" s="95"/>
      <c r="BR30" s="95"/>
    </row>
    <row r="31" spans="1:70" ht="9.75" customHeight="1" thickBot="1">
      <c r="A31" s="343"/>
      <c r="B31" s="344"/>
      <c r="C31" s="344"/>
      <c r="D31" s="344"/>
      <c r="E31" s="420"/>
      <c r="F31" s="410" t="s">
        <v>135</v>
      </c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5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95"/>
      <c r="BO31" s="95"/>
      <c r="BP31" s="95"/>
      <c r="BQ31" s="95"/>
      <c r="BR31" s="95"/>
    </row>
    <row r="32" spans="1:70" ht="9.75" customHeight="1">
      <c r="A32" s="175"/>
      <c r="B32" s="175"/>
      <c r="C32" s="175"/>
      <c r="D32" s="175"/>
      <c r="E32" s="175"/>
      <c r="F32" s="183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95"/>
      <c r="BO32" s="95"/>
      <c r="BP32" s="95"/>
      <c r="BQ32" s="95"/>
      <c r="BR32" s="95"/>
    </row>
    <row r="33" spans="1:70" ht="23.25" customHeight="1">
      <c r="A33" s="408" t="s">
        <v>136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95"/>
      <c r="BO33" s="95"/>
      <c r="BP33" s="95"/>
      <c r="BQ33" s="95"/>
      <c r="BR33" s="95"/>
    </row>
    <row r="34" spans="1:70" ht="9.75" customHeight="1">
      <c r="A34" s="34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95"/>
      <c r="BO34" s="95"/>
      <c r="BP34" s="95"/>
      <c r="BQ34" s="95"/>
      <c r="BR34" s="95"/>
    </row>
    <row r="35" spans="1:70" s="27" customFormat="1" ht="12" customHeight="1">
      <c r="A35" s="406" t="s">
        <v>155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2:70" s="12" customFormat="1" ht="15.75">
      <c r="B36" s="29"/>
      <c r="C36" s="403"/>
      <c r="D36" s="403"/>
      <c r="E36" s="403"/>
      <c r="F36" s="403"/>
      <c r="G36" s="403"/>
      <c r="H36" s="403"/>
      <c r="I36" s="403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spans="2:70" s="12" customFormat="1" ht="15.75">
      <c r="B37" s="29"/>
      <c r="C37" s="78"/>
      <c r="D37" s="79"/>
      <c r="E37" s="79"/>
      <c r="F37" s="79"/>
      <c r="G37" s="79"/>
      <c r="H37" s="79"/>
      <c r="I37" s="7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3:33" s="12" customFormat="1" ht="15.75">
      <c r="C38" s="404"/>
      <c r="D38" s="404"/>
      <c r="E38" s="404"/>
      <c r="F38" s="404"/>
      <c r="G38" s="404"/>
      <c r="H38" s="404"/>
      <c r="I38" s="404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</row>
    <row r="39" spans="56:70" ht="12.75"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56:70" ht="12.75"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</sheetData>
  <sheetProtection/>
  <mergeCells count="48">
    <mergeCell ref="A33:BC33"/>
    <mergeCell ref="A24:E31"/>
    <mergeCell ref="F24:BC24"/>
    <mergeCell ref="F25:BC25"/>
    <mergeCell ref="F26:BC26"/>
    <mergeCell ref="F27:BC27"/>
    <mergeCell ref="F28:BC28"/>
    <mergeCell ref="F29:BC29"/>
    <mergeCell ref="AY7:AZ7"/>
    <mergeCell ref="AH8:AM8"/>
    <mergeCell ref="BI9:BM9"/>
    <mergeCell ref="AT9:AX9"/>
    <mergeCell ref="C36:I36"/>
    <mergeCell ref="AE9:AI9"/>
    <mergeCell ref="U9:Y9"/>
    <mergeCell ref="C38:I38"/>
    <mergeCell ref="J36:AG36"/>
    <mergeCell ref="J38:AG38"/>
    <mergeCell ref="A35:BC35"/>
    <mergeCell ref="F30:BC30"/>
    <mergeCell ref="F31:BC31"/>
    <mergeCell ref="A34:BC34"/>
    <mergeCell ref="BN9:BR9"/>
    <mergeCell ref="AY9:BC9"/>
    <mergeCell ref="AO9:AS9"/>
    <mergeCell ref="K9:O9"/>
    <mergeCell ref="AJ9:AN9"/>
    <mergeCell ref="BD9:BH9"/>
    <mergeCell ref="D1:AA3"/>
    <mergeCell ref="D4:AA4"/>
    <mergeCell ref="D5:AA5"/>
    <mergeCell ref="D6:AA6"/>
    <mergeCell ref="A7:C7"/>
    <mergeCell ref="B9:B10"/>
    <mergeCell ref="E9:E10"/>
    <mergeCell ref="F9:J9"/>
    <mergeCell ref="A8:AG8"/>
    <mergeCell ref="A9:A10"/>
    <mergeCell ref="A1:C3"/>
    <mergeCell ref="D9:D10"/>
    <mergeCell ref="C9:C10"/>
    <mergeCell ref="A4:C4"/>
    <mergeCell ref="A5:C5"/>
    <mergeCell ref="A6:C6"/>
    <mergeCell ref="D7:AA7"/>
    <mergeCell ref="P9:T9"/>
    <mergeCell ref="Z9:AD9"/>
    <mergeCell ref="AC2:AE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PageLayoutView="0" workbookViewId="0" topLeftCell="A1">
      <selection activeCell="M1" sqref="A1:IV8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5" width="6.75390625" style="0" customWidth="1"/>
  </cols>
  <sheetData>
    <row r="1" spans="1:12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s="206" customFormat="1" ht="15.75" customHeight="1">
      <c r="A5" s="235" t="s">
        <v>1</v>
      </c>
      <c r="B5" s="236"/>
      <c r="C5" s="466" t="s">
        <v>101</v>
      </c>
      <c r="D5" s="467"/>
      <c r="E5" s="467"/>
      <c r="F5" s="467"/>
      <c r="G5" s="467"/>
      <c r="H5" s="467"/>
      <c r="I5" s="467"/>
      <c r="J5" s="467"/>
      <c r="K5" s="467"/>
      <c r="L5" s="468"/>
    </row>
    <row r="6" spans="1:12" s="206" customFormat="1" ht="15.75" customHeight="1">
      <c r="A6" s="205" t="s">
        <v>31</v>
      </c>
      <c r="B6" s="207"/>
      <c r="C6" s="469" t="s">
        <v>129</v>
      </c>
      <c r="D6" s="325"/>
      <c r="E6" s="325"/>
      <c r="F6" s="325"/>
      <c r="G6" s="325"/>
      <c r="H6" s="325"/>
      <c r="I6" s="325"/>
      <c r="J6" s="325"/>
      <c r="K6" s="325"/>
      <c r="L6" s="326"/>
    </row>
    <row r="7" spans="1:12" s="206" customFormat="1" ht="15.75" customHeight="1">
      <c r="A7" s="203" t="s">
        <v>32</v>
      </c>
      <c r="B7" s="204"/>
      <c r="C7" s="470" t="s">
        <v>151</v>
      </c>
      <c r="D7" s="471"/>
      <c r="E7" s="471"/>
      <c r="F7" s="471"/>
      <c r="G7" s="471"/>
      <c r="H7" s="471"/>
      <c r="I7" s="471"/>
      <c r="J7" s="471"/>
      <c r="K7" s="471"/>
      <c r="L7" s="472"/>
    </row>
    <row r="8" spans="1:12" s="206" customFormat="1" ht="15.75" customHeight="1" thickBot="1">
      <c r="A8" s="208" t="s">
        <v>2</v>
      </c>
      <c r="B8" s="209"/>
      <c r="C8" s="473" t="s">
        <v>128</v>
      </c>
      <c r="D8" s="474"/>
      <c r="E8" s="474"/>
      <c r="F8" s="474"/>
      <c r="G8" s="474"/>
      <c r="H8" s="474"/>
      <c r="I8" s="474"/>
      <c r="J8" s="474"/>
      <c r="K8" s="474"/>
      <c r="L8" s="475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5" ht="18" customHeight="1" thickBot="1">
      <c r="A10" s="427" t="s">
        <v>4</v>
      </c>
      <c r="B10" s="427" t="s">
        <v>68</v>
      </c>
      <c r="C10" s="427" t="s">
        <v>11</v>
      </c>
      <c r="D10" s="427" t="s">
        <v>12</v>
      </c>
      <c r="E10" s="434" t="s">
        <v>30</v>
      </c>
      <c r="F10" s="451" t="s">
        <v>6</v>
      </c>
      <c r="G10" s="464" t="s">
        <v>2</v>
      </c>
      <c r="H10" s="417"/>
      <c r="I10" s="417"/>
      <c r="J10" s="417"/>
      <c r="K10" s="417"/>
      <c r="L10" s="432" t="s">
        <v>13</v>
      </c>
      <c r="M10" s="436" t="s">
        <v>108</v>
      </c>
      <c r="N10" s="436"/>
      <c r="O10" s="437"/>
    </row>
    <row r="11" spans="1:15" ht="37.5" customHeight="1" thickBot="1">
      <c r="A11" s="428"/>
      <c r="B11" s="428"/>
      <c r="C11" s="428"/>
      <c r="D11" s="428"/>
      <c r="E11" s="435"/>
      <c r="F11" s="452"/>
      <c r="G11" s="162" t="s">
        <v>123</v>
      </c>
      <c r="H11" s="218" t="s">
        <v>124</v>
      </c>
      <c r="I11" s="162" t="s">
        <v>125</v>
      </c>
      <c r="J11" s="222" t="s">
        <v>126</v>
      </c>
      <c r="K11" s="162" t="s">
        <v>127</v>
      </c>
      <c r="L11" s="433"/>
      <c r="M11" s="438"/>
      <c r="N11" s="438"/>
      <c r="O11" s="439"/>
    </row>
    <row r="12" spans="1:15" ht="24" customHeight="1">
      <c r="A12" s="215">
        <v>1</v>
      </c>
      <c r="B12" s="214" t="s">
        <v>58</v>
      </c>
      <c r="C12" s="213">
        <v>1</v>
      </c>
      <c r="D12" s="213">
        <v>1</v>
      </c>
      <c r="E12" s="213" t="s">
        <v>72</v>
      </c>
      <c r="F12" s="213" t="s">
        <v>80</v>
      </c>
      <c r="G12" s="213">
        <v>3</v>
      </c>
      <c r="H12" s="219">
        <v>0</v>
      </c>
      <c r="I12" s="213">
        <v>1</v>
      </c>
      <c r="J12" s="219">
        <v>2</v>
      </c>
      <c r="K12" s="213">
        <v>3</v>
      </c>
      <c r="L12" s="212">
        <f aca="true" t="shared" si="0" ref="L12:L24">SUM(G12:K12)</f>
        <v>9</v>
      </c>
      <c r="M12" s="448" t="s">
        <v>112</v>
      </c>
      <c r="N12" s="449"/>
      <c r="O12" s="450"/>
    </row>
    <row r="13" spans="1:15" s="19" customFormat="1" ht="24" customHeight="1">
      <c r="A13" s="216">
        <f>SUM(A12,1)</f>
        <v>2</v>
      </c>
      <c r="B13" s="129" t="s">
        <v>59</v>
      </c>
      <c r="C13" s="36">
        <v>1</v>
      </c>
      <c r="D13" s="36">
        <v>1</v>
      </c>
      <c r="E13" s="36" t="s">
        <v>73</v>
      </c>
      <c r="F13" s="36" t="s">
        <v>81</v>
      </c>
      <c r="G13" s="36">
        <v>4</v>
      </c>
      <c r="H13" s="220">
        <v>0</v>
      </c>
      <c r="I13" s="36">
        <v>1</v>
      </c>
      <c r="J13" s="220">
        <v>4</v>
      </c>
      <c r="K13" s="36">
        <v>2</v>
      </c>
      <c r="L13" s="210">
        <f t="shared" si="0"/>
        <v>11</v>
      </c>
      <c r="M13" s="429" t="s">
        <v>122</v>
      </c>
      <c r="N13" s="430"/>
      <c r="O13" s="431"/>
    </row>
    <row r="14" spans="1:15" s="19" customFormat="1" ht="24" customHeight="1">
      <c r="A14" s="216">
        <f aca="true" t="shared" si="1" ref="A14:A24">SUM(A13,1)</f>
        <v>3</v>
      </c>
      <c r="B14" s="129" t="s">
        <v>60</v>
      </c>
      <c r="C14" s="36">
        <v>1</v>
      </c>
      <c r="D14" s="36">
        <v>1</v>
      </c>
      <c r="E14" s="36" t="s">
        <v>74</v>
      </c>
      <c r="F14" s="36" t="s">
        <v>82</v>
      </c>
      <c r="G14" s="36">
        <v>4</v>
      </c>
      <c r="H14" s="220">
        <v>0</v>
      </c>
      <c r="I14" s="36">
        <v>0</v>
      </c>
      <c r="J14" s="220">
        <v>2</v>
      </c>
      <c r="K14" s="36">
        <v>2</v>
      </c>
      <c r="L14" s="210">
        <f t="shared" si="0"/>
        <v>8</v>
      </c>
      <c r="M14" s="429" t="s">
        <v>112</v>
      </c>
      <c r="N14" s="430"/>
      <c r="O14" s="431"/>
    </row>
    <row r="15" spans="1:15" s="19" customFormat="1" ht="24" customHeight="1">
      <c r="A15" s="216">
        <f t="shared" si="1"/>
        <v>4</v>
      </c>
      <c r="B15" s="129" t="s">
        <v>61</v>
      </c>
      <c r="C15" s="36">
        <v>1</v>
      </c>
      <c r="D15" s="36">
        <v>1</v>
      </c>
      <c r="E15" s="36" t="s">
        <v>75</v>
      </c>
      <c r="F15" s="36" t="s">
        <v>83</v>
      </c>
      <c r="G15" s="36">
        <v>3</v>
      </c>
      <c r="H15" s="220">
        <v>0</v>
      </c>
      <c r="I15" s="36">
        <v>1</v>
      </c>
      <c r="J15" s="220">
        <v>1</v>
      </c>
      <c r="K15" s="36">
        <v>2</v>
      </c>
      <c r="L15" s="210">
        <f t="shared" si="0"/>
        <v>7</v>
      </c>
      <c r="M15" s="429" t="s">
        <v>112</v>
      </c>
      <c r="N15" s="430"/>
      <c r="O15" s="431"/>
    </row>
    <row r="16" spans="1:15" s="19" customFormat="1" ht="24" customHeight="1">
      <c r="A16" s="216">
        <f t="shared" si="1"/>
        <v>5</v>
      </c>
      <c r="B16" s="129" t="s">
        <v>62</v>
      </c>
      <c r="C16" s="36">
        <v>1</v>
      </c>
      <c r="D16" s="36">
        <v>1</v>
      </c>
      <c r="E16" s="36" t="s">
        <v>76</v>
      </c>
      <c r="F16" s="36" t="s">
        <v>84</v>
      </c>
      <c r="G16" s="36">
        <v>4</v>
      </c>
      <c r="H16" s="220">
        <v>0</v>
      </c>
      <c r="I16" s="36">
        <v>0</v>
      </c>
      <c r="J16" s="220">
        <v>2</v>
      </c>
      <c r="K16" s="36">
        <v>1</v>
      </c>
      <c r="L16" s="210">
        <f t="shared" si="0"/>
        <v>7</v>
      </c>
      <c r="M16" s="429" t="s">
        <v>112</v>
      </c>
      <c r="N16" s="430"/>
      <c r="O16" s="431"/>
    </row>
    <row r="17" spans="1:15" s="19" customFormat="1" ht="24" customHeight="1">
      <c r="A17" s="216">
        <f t="shared" si="1"/>
        <v>6</v>
      </c>
      <c r="B17" s="129" t="s">
        <v>63</v>
      </c>
      <c r="C17" s="36">
        <v>1</v>
      </c>
      <c r="D17" s="36">
        <v>1</v>
      </c>
      <c r="E17" s="36" t="s">
        <v>76</v>
      </c>
      <c r="F17" s="36" t="s">
        <v>84</v>
      </c>
      <c r="G17" s="36">
        <v>4</v>
      </c>
      <c r="H17" s="220">
        <v>0</v>
      </c>
      <c r="I17" s="36">
        <v>0</v>
      </c>
      <c r="J17" s="220">
        <v>2</v>
      </c>
      <c r="K17" s="36">
        <v>1</v>
      </c>
      <c r="L17" s="210">
        <f t="shared" si="0"/>
        <v>7</v>
      </c>
      <c r="M17" s="429" t="s">
        <v>112</v>
      </c>
      <c r="N17" s="430"/>
      <c r="O17" s="431"/>
    </row>
    <row r="18" spans="1:15" s="19" customFormat="1" ht="24" customHeight="1">
      <c r="A18" s="216">
        <f t="shared" si="1"/>
        <v>7</v>
      </c>
      <c r="B18" s="129" t="s">
        <v>64</v>
      </c>
      <c r="C18" s="36">
        <v>1</v>
      </c>
      <c r="D18" s="36">
        <v>1</v>
      </c>
      <c r="E18" s="36" t="s">
        <v>77</v>
      </c>
      <c r="F18" s="36" t="s">
        <v>85</v>
      </c>
      <c r="G18" s="36">
        <v>3</v>
      </c>
      <c r="H18" s="220">
        <v>0</v>
      </c>
      <c r="I18" s="36">
        <v>1</v>
      </c>
      <c r="J18" s="220">
        <v>4</v>
      </c>
      <c r="K18" s="36">
        <v>2</v>
      </c>
      <c r="L18" s="210">
        <f t="shared" si="0"/>
        <v>10</v>
      </c>
      <c r="M18" s="445" t="s">
        <v>112</v>
      </c>
      <c r="N18" s="446"/>
      <c r="O18" s="447"/>
    </row>
    <row r="19" spans="1:15" s="19" customFormat="1" ht="24" customHeight="1">
      <c r="A19" s="216">
        <f t="shared" si="1"/>
        <v>8</v>
      </c>
      <c r="B19" s="129" t="s">
        <v>65</v>
      </c>
      <c r="C19" s="36">
        <v>1</v>
      </c>
      <c r="D19" s="36">
        <v>1</v>
      </c>
      <c r="E19" s="36" t="s">
        <v>73</v>
      </c>
      <c r="F19" s="36" t="s">
        <v>81</v>
      </c>
      <c r="G19" s="36">
        <v>3</v>
      </c>
      <c r="H19" s="220">
        <v>0</v>
      </c>
      <c r="I19" s="36">
        <v>-3</v>
      </c>
      <c r="J19" s="220">
        <v>0</v>
      </c>
      <c r="K19" s="36">
        <v>1</v>
      </c>
      <c r="L19" s="210">
        <f t="shared" si="0"/>
        <v>1</v>
      </c>
      <c r="M19" s="462" t="s">
        <v>112</v>
      </c>
      <c r="N19" s="462"/>
      <c r="O19" s="463"/>
    </row>
    <row r="20" spans="1:15" s="19" customFormat="1" ht="24" customHeight="1">
      <c r="A20" s="216">
        <f>SUM(A19,1)</f>
        <v>9</v>
      </c>
      <c r="B20" s="127" t="s">
        <v>67</v>
      </c>
      <c r="C20" s="36">
        <v>1</v>
      </c>
      <c r="D20" s="36">
        <v>1</v>
      </c>
      <c r="E20" s="36" t="s">
        <v>73</v>
      </c>
      <c r="F20" s="36" t="s">
        <v>86</v>
      </c>
      <c r="G20" s="36">
        <v>4</v>
      </c>
      <c r="H20" s="220">
        <v>0</v>
      </c>
      <c r="I20" s="36">
        <v>1</v>
      </c>
      <c r="J20" s="220">
        <v>4</v>
      </c>
      <c r="K20" s="36">
        <v>2</v>
      </c>
      <c r="L20" s="210">
        <f t="shared" si="0"/>
        <v>11</v>
      </c>
      <c r="M20" s="429" t="s">
        <v>112</v>
      </c>
      <c r="N20" s="430"/>
      <c r="O20" s="431"/>
    </row>
    <row r="21" spans="1:15" s="19" customFormat="1" ht="24" customHeight="1">
      <c r="A21" s="216">
        <f t="shared" si="1"/>
        <v>10</v>
      </c>
      <c r="B21" s="127" t="s">
        <v>66</v>
      </c>
      <c r="C21" s="36">
        <v>1</v>
      </c>
      <c r="D21" s="36">
        <v>1</v>
      </c>
      <c r="E21" s="36" t="s">
        <v>78</v>
      </c>
      <c r="F21" s="36" t="s">
        <v>87</v>
      </c>
      <c r="G21" s="36">
        <v>2</v>
      </c>
      <c r="H21" s="220">
        <v>0</v>
      </c>
      <c r="I21" s="36">
        <v>1</v>
      </c>
      <c r="J21" s="220">
        <v>1</v>
      </c>
      <c r="K21" s="36">
        <v>2</v>
      </c>
      <c r="L21" s="210">
        <f t="shared" si="0"/>
        <v>6</v>
      </c>
      <c r="M21" s="429" t="s">
        <v>112</v>
      </c>
      <c r="N21" s="430"/>
      <c r="O21" s="431"/>
    </row>
    <row r="22" spans="1:15" s="19" customFormat="1" ht="24" customHeight="1">
      <c r="A22" s="216">
        <f t="shared" si="1"/>
        <v>11</v>
      </c>
      <c r="B22" s="127" t="s">
        <v>102</v>
      </c>
      <c r="C22" s="36">
        <v>1</v>
      </c>
      <c r="D22" s="36">
        <v>1</v>
      </c>
      <c r="E22" s="36" t="s">
        <v>72</v>
      </c>
      <c r="F22" s="36" t="s">
        <v>88</v>
      </c>
      <c r="G22" s="36">
        <v>4</v>
      </c>
      <c r="H22" s="220">
        <v>0</v>
      </c>
      <c r="I22" s="36">
        <v>1</v>
      </c>
      <c r="J22" s="220">
        <v>2</v>
      </c>
      <c r="K22" s="36">
        <v>3</v>
      </c>
      <c r="L22" s="210">
        <f t="shared" si="0"/>
        <v>10</v>
      </c>
      <c r="M22" s="429" t="s">
        <v>112</v>
      </c>
      <c r="N22" s="430"/>
      <c r="O22" s="431"/>
    </row>
    <row r="23" spans="1:15" s="19" customFormat="1" ht="24" customHeight="1">
      <c r="A23" s="216">
        <f t="shared" si="1"/>
        <v>12</v>
      </c>
      <c r="B23" s="127" t="s">
        <v>70</v>
      </c>
      <c r="C23" s="36">
        <v>1</v>
      </c>
      <c r="D23" s="36">
        <v>1</v>
      </c>
      <c r="E23" s="36" t="s">
        <v>79</v>
      </c>
      <c r="F23" s="36" t="s">
        <v>89</v>
      </c>
      <c r="G23" s="36">
        <v>2</v>
      </c>
      <c r="H23" s="220">
        <v>0</v>
      </c>
      <c r="I23" s="36">
        <v>0</v>
      </c>
      <c r="J23" s="220">
        <v>1</v>
      </c>
      <c r="K23" s="36">
        <v>2</v>
      </c>
      <c r="L23" s="210">
        <f t="shared" si="0"/>
        <v>5</v>
      </c>
      <c r="M23" s="429" t="s">
        <v>112</v>
      </c>
      <c r="N23" s="430"/>
      <c r="O23" s="431"/>
    </row>
    <row r="24" spans="1:15" s="19" customFormat="1" ht="24" customHeight="1" thickBot="1">
      <c r="A24" s="217">
        <f t="shared" si="1"/>
        <v>13</v>
      </c>
      <c r="B24" s="130" t="s">
        <v>71</v>
      </c>
      <c r="C24" s="108">
        <v>1</v>
      </c>
      <c r="D24" s="108">
        <v>1</v>
      </c>
      <c r="E24" s="108" t="s">
        <v>72</v>
      </c>
      <c r="F24" s="108" t="s">
        <v>88</v>
      </c>
      <c r="G24" s="108">
        <v>3</v>
      </c>
      <c r="H24" s="221">
        <v>0</v>
      </c>
      <c r="I24" s="108">
        <v>1</v>
      </c>
      <c r="J24" s="221">
        <v>1</v>
      </c>
      <c r="K24" s="108">
        <v>4</v>
      </c>
      <c r="L24" s="211">
        <f t="shared" si="0"/>
        <v>9</v>
      </c>
      <c r="M24" s="440" t="s">
        <v>112</v>
      </c>
      <c r="N24" s="441"/>
      <c r="O24" s="442"/>
    </row>
    <row r="25" spans="1:15" s="19" customFormat="1" ht="19.5" customHeight="1" thickBot="1">
      <c r="A25" s="424" t="s">
        <v>107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6"/>
    </row>
    <row r="26" spans="1:15" s="19" customFormat="1" ht="15" customHeight="1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33"/>
      <c r="N26" s="33"/>
      <c r="O26" s="33"/>
    </row>
    <row r="27" spans="1:12" s="19" customFormat="1" ht="14.25" customHeight="1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9" spans="1:12" ht="12.75">
      <c r="A29" s="24"/>
      <c r="B29" s="24"/>
      <c r="C29" s="25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30">
    <mergeCell ref="C1:L4"/>
    <mergeCell ref="M16:O16"/>
    <mergeCell ref="M19:O19"/>
    <mergeCell ref="M15:O15"/>
    <mergeCell ref="G10:K10"/>
    <mergeCell ref="B9:K9"/>
    <mergeCell ref="C5:L5"/>
    <mergeCell ref="C6:L6"/>
    <mergeCell ref="C7:L7"/>
    <mergeCell ref="C8:L8"/>
    <mergeCell ref="M24:O24"/>
    <mergeCell ref="M20:O20"/>
    <mergeCell ref="M23:O23"/>
    <mergeCell ref="A1:B4"/>
    <mergeCell ref="M22:O22"/>
    <mergeCell ref="M21:O21"/>
    <mergeCell ref="M18:O18"/>
    <mergeCell ref="A10:A11"/>
    <mergeCell ref="M12:O12"/>
    <mergeCell ref="F10:F11"/>
    <mergeCell ref="A25:O25"/>
    <mergeCell ref="B10:B11"/>
    <mergeCell ref="C10:C11"/>
    <mergeCell ref="M14:O14"/>
    <mergeCell ref="L10:L11"/>
    <mergeCell ref="M13:O13"/>
    <mergeCell ref="M17:O17"/>
    <mergeCell ref="D10:D11"/>
    <mergeCell ref="E10:E11"/>
    <mergeCell ref="M10:O11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34"/>
  <sheetViews>
    <sheetView zoomScalePageLayoutView="0" workbookViewId="0" topLeftCell="A1">
      <selection activeCell="A25" sqref="A25:O25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6" width="6.75390625" style="0" customWidth="1"/>
  </cols>
  <sheetData>
    <row r="1" spans="1:12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5" ht="18" customHeight="1" thickBot="1">
      <c r="A10" s="427" t="s">
        <v>4</v>
      </c>
      <c r="B10" s="427" t="s">
        <v>99</v>
      </c>
      <c r="C10" s="427" t="s">
        <v>11</v>
      </c>
      <c r="D10" s="427" t="s">
        <v>12</v>
      </c>
      <c r="E10" s="486" t="s">
        <v>30</v>
      </c>
      <c r="F10" s="451" t="s">
        <v>6</v>
      </c>
      <c r="G10" s="502" t="s">
        <v>2</v>
      </c>
      <c r="H10" s="503"/>
      <c r="I10" s="503"/>
      <c r="J10" s="503"/>
      <c r="K10" s="503"/>
      <c r="L10" s="451" t="s">
        <v>13</v>
      </c>
      <c r="M10" s="499" t="s">
        <v>108</v>
      </c>
      <c r="N10" s="436"/>
      <c r="O10" s="437"/>
    </row>
    <row r="11" spans="1:15" ht="37.5" customHeight="1" thickBot="1">
      <c r="A11" s="428"/>
      <c r="B11" s="428"/>
      <c r="C11" s="428"/>
      <c r="D11" s="428"/>
      <c r="E11" s="487"/>
      <c r="F11" s="452"/>
      <c r="G11" s="162" t="s">
        <v>123</v>
      </c>
      <c r="H11" s="163" t="s">
        <v>124</v>
      </c>
      <c r="I11" s="226" t="s">
        <v>125</v>
      </c>
      <c r="J11" s="162" t="s">
        <v>126</v>
      </c>
      <c r="K11" s="226" t="s">
        <v>127</v>
      </c>
      <c r="L11" s="479"/>
      <c r="M11" s="500"/>
      <c r="N11" s="438"/>
      <c r="O11" s="439"/>
    </row>
    <row r="12" spans="1:15" ht="24" customHeight="1">
      <c r="A12" s="215">
        <v>1</v>
      </c>
      <c r="B12" s="214" t="s">
        <v>58</v>
      </c>
      <c r="C12" s="213">
        <v>1</v>
      </c>
      <c r="D12" s="213">
        <v>1</v>
      </c>
      <c r="E12" s="213" t="s">
        <v>72</v>
      </c>
      <c r="F12" s="213" t="s">
        <v>80</v>
      </c>
      <c r="G12" s="227">
        <v>0</v>
      </c>
      <c r="H12" s="227">
        <v>0.5</v>
      </c>
      <c r="I12" s="231">
        <v>2</v>
      </c>
      <c r="J12" s="227">
        <v>0</v>
      </c>
      <c r="K12" s="231">
        <v>1</v>
      </c>
      <c r="L12" s="234">
        <f aca="true" t="shared" si="0" ref="L12:L24">SUM(G12:K12)</f>
        <v>3.5</v>
      </c>
      <c r="M12" s="501" t="s">
        <v>112</v>
      </c>
      <c r="N12" s="449"/>
      <c r="O12" s="450"/>
    </row>
    <row r="13" spans="1:15" s="19" customFormat="1" ht="24" customHeight="1">
      <c r="A13" s="216">
        <f>SUM(A12,1)</f>
        <v>2</v>
      </c>
      <c r="B13" s="129" t="s">
        <v>59</v>
      </c>
      <c r="C13" s="36">
        <v>1</v>
      </c>
      <c r="D13" s="36">
        <v>1</v>
      </c>
      <c r="E13" s="36" t="s">
        <v>73</v>
      </c>
      <c r="F13" s="36" t="s">
        <v>81</v>
      </c>
      <c r="G13" s="228">
        <v>3</v>
      </c>
      <c r="H13" s="228">
        <v>2</v>
      </c>
      <c r="I13" s="232">
        <v>2</v>
      </c>
      <c r="J13" s="228">
        <v>1</v>
      </c>
      <c r="K13" s="232">
        <v>1</v>
      </c>
      <c r="L13" s="210">
        <f t="shared" si="0"/>
        <v>9</v>
      </c>
      <c r="M13" s="481" t="s">
        <v>112</v>
      </c>
      <c r="N13" s="430"/>
      <c r="O13" s="431"/>
    </row>
    <row r="14" spans="1:15" s="19" customFormat="1" ht="24" customHeight="1">
      <c r="A14" s="216">
        <f aca="true" t="shared" si="1" ref="A14:A24">SUM(A13,1)</f>
        <v>3</v>
      </c>
      <c r="B14" s="129" t="s">
        <v>60</v>
      </c>
      <c r="C14" s="36">
        <v>1</v>
      </c>
      <c r="D14" s="36">
        <v>1</v>
      </c>
      <c r="E14" s="36" t="s">
        <v>74</v>
      </c>
      <c r="F14" s="36" t="s">
        <v>82</v>
      </c>
      <c r="G14" s="229">
        <v>2</v>
      </c>
      <c r="H14" s="229">
        <v>4</v>
      </c>
      <c r="I14" s="233">
        <v>4</v>
      </c>
      <c r="J14" s="229">
        <v>1</v>
      </c>
      <c r="K14" s="233">
        <v>3</v>
      </c>
      <c r="L14" s="210">
        <f t="shared" si="0"/>
        <v>14</v>
      </c>
      <c r="M14" s="481" t="s">
        <v>112</v>
      </c>
      <c r="N14" s="430"/>
      <c r="O14" s="431"/>
    </row>
    <row r="15" spans="1:15" s="19" customFormat="1" ht="24" customHeight="1">
      <c r="A15" s="216">
        <f t="shared" si="1"/>
        <v>4</v>
      </c>
      <c r="B15" s="129" t="s">
        <v>61</v>
      </c>
      <c r="C15" s="36">
        <v>1</v>
      </c>
      <c r="D15" s="36">
        <v>1</v>
      </c>
      <c r="E15" s="36" t="s">
        <v>75</v>
      </c>
      <c r="F15" s="36" t="s">
        <v>83</v>
      </c>
      <c r="G15" s="229">
        <v>1</v>
      </c>
      <c r="H15" s="229">
        <v>0</v>
      </c>
      <c r="I15" s="233">
        <v>2</v>
      </c>
      <c r="J15" s="229">
        <v>0</v>
      </c>
      <c r="K15" s="233">
        <v>1</v>
      </c>
      <c r="L15" s="210">
        <f t="shared" si="0"/>
        <v>4</v>
      </c>
      <c r="M15" s="481" t="s">
        <v>112</v>
      </c>
      <c r="N15" s="430"/>
      <c r="O15" s="431"/>
    </row>
    <row r="16" spans="1:15" s="19" customFormat="1" ht="24" customHeight="1">
      <c r="A16" s="216">
        <f t="shared" si="1"/>
        <v>5</v>
      </c>
      <c r="B16" s="129" t="s">
        <v>62</v>
      </c>
      <c r="C16" s="36">
        <v>1</v>
      </c>
      <c r="D16" s="36">
        <v>1</v>
      </c>
      <c r="E16" s="36" t="s">
        <v>76</v>
      </c>
      <c r="F16" s="36" t="s">
        <v>84</v>
      </c>
      <c r="G16" s="229">
        <v>3</v>
      </c>
      <c r="H16" s="229">
        <v>4</v>
      </c>
      <c r="I16" s="233">
        <v>0</v>
      </c>
      <c r="J16" s="229">
        <v>0</v>
      </c>
      <c r="K16" s="233">
        <v>0</v>
      </c>
      <c r="L16" s="210">
        <f t="shared" si="0"/>
        <v>7</v>
      </c>
      <c r="M16" s="481" t="s">
        <v>112</v>
      </c>
      <c r="N16" s="430"/>
      <c r="O16" s="431"/>
    </row>
    <row r="17" spans="1:15" s="19" customFormat="1" ht="24" customHeight="1">
      <c r="A17" s="216">
        <f t="shared" si="1"/>
        <v>6</v>
      </c>
      <c r="B17" s="129" t="s">
        <v>63</v>
      </c>
      <c r="C17" s="36">
        <v>1</v>
      </c>
      <c r="D17" s="36">
        <v>1</v>
      </c>
      <c r="E17" s="36" t="s">
        <v>76</v>
      </c>
      <c r="F17" s="36" t="s">
        <v>84</v>
      </c>
      <c r="G17" s="229">
        <v>3</v>
      </c>
      <c r="H17" s="229">
        <v>4</v>
      </c>
      <c r="I17" s="233">
        <v>2</v>
      </c>
      <c r="J17" s="229">
        <v>0</v>
      </c>
      <c r="K17" s="233">
        <v>3</v>
      </c>
      <c r="L17" s="210">
        <f t="shared" si="0"/>
        <v>12</v>
      </c>
      <c r="M17" s="481" t="s">
        <v>112</v>
      </c>
      <c r="N17" s="430"/>
      <c r="O17" s="431"/>
    </row>
    <row r="18" spans="1:15" s="19" customFormat="1" ht="24" customHeight="1">
      <c r="A18" s="216">
        <f t="shared" si="1"/>
        <v>7</v>
      </c>
      <c r="B18" s="129" t="s">
        <v>64</v>
      </c>
      <c r="C18" s="36">
        <v>1</v>
      </c>
      <c r="D18" s="36">
        <v>1</v>
      </c>
      <c r="E18" s="36" t="s">
        <v>77</v>
      </c>
      <c r="F18" s="36" t="s">
        <v>85</v>
      </c>
      <c r="G18" s="229">
        <v>1</v>
      </c>
      <c r="H18" s="229">
        <v>1</v>
      </c>
      <c r="I18" s="233">
        <v>2</v>
      </c>
      <c r="J18" s="229">
        <v>0.5</v>
      </c>
      <c r="K18" s="233">
        <v>1</v>
      </c>
      <c r="L18" s="210">
        <f t="shared" si="0"/>
        <v>5.5</v>
      </c>
      <c r="M18" s="480" t="s">
        <v>112</v>
      </c>
      <c r="N18" s="446"/>
      <c r="O18" s="447"/>
    </row>
    <row r="19" spans="1:15" s="19" customFormat="1" ht="24" customHeight="1">
      <c r="A19" s="216">
        <f t="shared" si="1"/>
        <v>8</v>
      </c>
      <c r="B19" s="129" t="s">
        <v>65</v>
      </c>
      <c r="C19" s="36">
        <v>1</v>
      </c>
      <c r="D19" s="36">
        <v>1</v>
      </c>
      <c r="E19" s="36" t="s">
        <v>73</v>
      </c>
      <c r="F19" s="36" t="s">
        <v>81</v>
      </c>
      <c r="G19" s="228">
        <v>2</v>
      </c>
      <c r="H19" s="228">
        <v>2</v>
      </c>
      <c r="I19" s="232">
        <v>2</v>
      </c>
      <c r="J19" s="228">
        <v>1</v>
      </c>
      <c r="K19" s="232">
        <v>1</v>
      </c>
      <c r="L19" s="210">
        <f t="shared" si="0"/>
        <v>8</v>
      </c>
      <c r="M19" s="485" t="s">
        <v>112</v>
      </c>
      <c r="N19" s="462"/>
      <c r="O19" s="463"/>
    </row>
    <row r="20" spans="1:15" s="19" customFormat="1" ht="24" customHeight="1">
      <c r="A20" s="216">
        <f>SUM(A19,1)</f>
        <v>9</v>
      </c>
      <c r="B20" s="127" t="s">
        <v>67</v>
      </c>
      <c r="C20" s="36">
        <v>1</v>
      </c>
      <c r="D20" s="36">
        <v>1</v>
      </c>
      <c r="E20" s="36" t="s">
        <v>73</v>
      </c>
      <c r="F20" s="36" t="s">
        <v>86</v>
      </c>
      <c r="G20" s="228">
        <v>3</v>
      </c>
      <c r="H20" s="228">
        <v>2</v>
      </c>
      <c r="I20" s="232">
        <v>2</v>
      </c>
      <c r="J20" s="228">
        <v>1</v>
      </c>
      <c r="K20" s="232">
        <v>2</v>
      </c>
      <c r="L20" s="210">
        <f t="shared" si="0"/>
        <v>10</v>
      </c>
      <c r="M20" s="481" t="s">
        <v>112</v>
      </c>
      <c r="N20" s="430"/>
      <c r="O20" s="431"/>
    </row>
    <row r="21" spans="1:15" s="19" customFormat="1" ht="24" customHeight="1">
      <c r="A21" s="216">
        <f t="shared" si="1"/>
        <v>10</v>
      </c>
      <c r="B21" s="127" t="s">
        <v>66</v>
      </c>
      <c r="C21" s="36">
        <v>1</v>
      </c>
      <c r="D21" s="36">
        <v>1</v>
      </c>
      <c r="E21" s="36" t="s">
        <v>78</v>
      </c>
      <c r="F21" s="36" t="s">
        <v>87</v>
      </c>
      <c r="G21" s="228">
        <v>2</v>
      </c>
      <c r="H21" s="228">
        <v>4</v>
      </c>
      <c r="I21" s="232">
        <v>3</v>
      </c>
      <c r="J21" s="228">
        <v>1</v>
      </c>
      <c r="K21" s="232">
        <v>3</v>
      </c>
      <c r="L21" s="210">
        <f t="shared" si="0"/>
        <v>13</v>
      </c>
      <c r="M21" s="481" t="s">
        <v>112</v>
      </c>
      <c r="N21" s="430"/>
      <c r="O21" s="431"/>
    </row>
    <row r="22" spans="1:15" s="19" customFormat="1" ht="24" customHeight="1">
      <c r="A22" s="216">
        <f t="shared" si="1"/>
        <v>11</v>
      </c>
      <c r="B22" s="127" t="s">
        <v>98</v>
      </c>
      <c r="C22" s="36">
        <v>1</v>
      </c>
      <c r="D22" s="36">
        <v>1</v>
      </c>
      <c r="E22" s="36" t="s">
        <v>72</v>
      </c>
      <c r="F22" s="36" t="s">
        <v>88</v>
      </c>
      <c r="G22" s="228">
        <v>0</v>
      </c>
      <c r="H22" s="228">
        <v>0.5</v>
      </c>
      <c r="I22" s="232">
        <v>2</v>
      </c>
      <c r="J22" s="228">
        <v>0</v>
      </c>
      <c r="K22" s="232">
        <v>2</v>
      </c>
      <c r="L22" s="210">
        <f t="shared" si="0"/>
        <v>4.5</v>
      </c>
      <c r="M22" s="481" t="s">
        <v>112</v>
      </c>
      <c r="N22" s="430"/>
      <c r="O22" s="431"/>
    </row>
    <row r="23" spans="1:15" s="19" customFormat="1" ht="24" customHeight="1">
      <c r="A23" s="216">
        <f t="shared" si="1"/>
        <v>12</v>
      </c>
      <c r="B23" s="127" t="s">
        <v>70</v>
      </c>
      <c r="C23" s="36">
        <v>1</v>
      </c>
      <c r="D23" s="36">
        <v>1</v>
      </c>
      <c r="E23" s="36" t="s">
        <v>79</v>
      </c>
      <c r="F23" s="36" t="s">
        <v>89</v>
      </c>
      <c r="G23" s="228">
        <v>1</v>
      </c>
      <c r="H23" s="228">
        <v>1</v>
      </c>
      <c r="I23" s="232">
        <v>2</v>
      </c>
      <c r="J23" s="228">
        <v>0</v>
      </c>
      <c r="K23" s="232">
        <v>1</v>
      </c>
      <c r="L23" s="210">
        <f t="shared" si="0"/>
        <v>5</v>
      </c>
      <c r="M23" s="481" t="s">
        <v>112</v>
      </c>
      <c r="N23" s="430"/>
      <c r="O23" s="431"/>
    </row>
    <row r="24" spans="1:15" s="19" customFormat="1" ht="24" customHeight="1" thickBot="1">
      <c r="A24" s="225">
        <f t="shared" si="1"/>
        <v>13</v>
      </c>
      <c r="B24" s="177" t="s">
        <v>71</v>
      </c>
      <c r="C24" s="37">
        <v>1</v>
      </c>
      <c r="D24" s="37">
        <v>1</v>
      </c>
      <c r="E24" s="37" t="s">
        <v>72</v>
      </c>
      <c r="F24" s="37" t="s">
        <v>88</v>
      </c>
      <c r="G24" s="230">
        <v>0</v>
      </c>
      <c r="H24" s="230">
        <v>0.7</v>
      </c>
      <c r="I24" s="233">
        <v>2</v>
      </c>
      <c r="J24" s="230">
        <v>0</v>
      </c>
      <c r="K24" s="233">
        <v>1</v>
      </c>
      <c r="L24" s="211">
        <f t="shared" si="0"/>
        <v>3.7</v>
      </c>
      <c r="M24" s="482" t="s">
        <v>112</v>
      </c>
      <c r="N24" s="483"/>
      <c r="O24" s="484"/>
    </row>
    <row r="25" spans="1:15" s="19" customFormat="1" ht="19.5" customHeight="1" thickBot="1">
      <c r="A25" s="476" t="s">
        <v>152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8"/>
    </row>
    <row r="26" spans="1:15" s="19" customFormat="1" ht="15" customHeight="1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33"/>
      <c r="N26" s="33"/>
      <c r="O26" s="33"/>
    </row>
    <row r="27" spans="1:12" s="19" customFormat="1" ht="14.25" customHeight="1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34" spans="1:12" ht="12.75">
      <c r="A34" s="24"/>
      <c r="B34" s="24"/>
      <c r="C34" s="25"/>
      <c r="D34" s="24"/>
      <c r="E34" s="24"/>
      <c r="F34" s="24"/>
      <c r="G34" s="24"/>
      <c r="H34" s="24"/>
      <c r="I34" s="24"/>
      <c r="J34" s="24"/>
      <c r="K34" s="24"/>
      <c r="L34" s="24"/>
    </row>
  </sheetData>
  <sheetProtection/>
  <mergeCells count="32">
    <mergeCell ref="M16:O16"/>
    <mergeCell ref="M17:O17"/>
    <mergeCell ref="A10:A11"/>
    <mergeCell ref="M10:O11"/>
    <mergeCell ref="M12:O12"/>
    <mergeCell ref="M13:O13"/>
    <mergeCell ref="M14:O14"/>
    <mergeCell ref="M15:O15"/>
    <mergeCell ref="F10:F11"/>
    <mergeCell ref="G10:K10"/>
    <mergeCell ref="A1:B4"/>
    <mergeCell ref="C1:L4"/>
    <mergeCell ref="C5:L5"/>
    <mergeCell ref="B9:K9"/>
    <mergeCell ref="B10:B11"/>
    <mergeCell ref="C10:C11"/>
    <mergeCell ref="D10:D11"/>
    <mergeCell ref="A6:B6"/>
    <mergeCell ref="A7:B7"/>
    <mergeCell ref="C6:L6"/>
    <mergeCell ref="C7:L7"/>
    <mergeCell ref="C8:L8"/>
    <mergeCell ref="A25:O25"/>
    <mergeCell ref="L10:L11"/>
    <mergeCell ref="M18:O18"/>
    <mergeCell ref="M23:O23"/>
    <mergeCell ref="M24:O24"/>
    <mergeCell ref="M19:O19"/>
    <mergeCell ref="M20:O20"/>
    <mergeCell ref="M21:O21"/>
    <mergeCell ref="M22:O22"/>
    <mergeCell ref="E10:E11"/>
  </mergeCells>
  <printOptions/>
  <pageMargins left="0.3937007874015748" right="0.3937007874015748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30"/>
  <sheetViews>
    <sheetView zoomScalePageLayoutView="0" workbookViewId="0" topLeftCell="A1">
      <selection activeCell="A10" sqref="A10:A11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5" width="6.75390625" style="0" customWidth="1"/>
  </cols>
  <sheetData>
    <row r="1" spans="1:12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5" ht="18" customHeight="1" thickBot="1">
      <c r="A10" s="427" t="s">
        <v>4</v>
      </c>
      <c r="B10" s="427" t="s">
        <v>96</v>
      </c>
      <c r="C10" s="427" t="s">
        <v>11</v>
      </c>
      <c r="D10" s="427" t="s">
        <v>12</v>
      </c>
      <c r="E10" s="434" t="s">
        <v>30</v>
      </c>
      <c r="F10" s="451" t="s">
        <v>6</v>
      </c>
      <c r="G10" s="502" t="s">
        <v>2</v>
      </c>
      <c r="H10" s="503"/>
      <c r="I10" s="503"/>
      <c r="J10" s="503"/>
      <c r="K10" s="509"/>
      <c r="L10" s="507" t="s">
        <v>13</v>
      </c>
      <c r="M10" s="499" t="s">
        <v>108</v>
      </c>
      <c r="N10" s="436"/>
      <c r="O10" s="437"/>
    </row>
    <row r="11" spans="1:15" ht="37.5" customHeight="1" thickBot="1">
      <c r="A11" s="428"/>
      <c r="B11" s="428"/>
      <c r="C11" s="428"/>
      <c r="D11" s="428"/>
      <c r="E11" s="435"/>
      <c r="F11" s="452"/>
      <c r="G11" s="162" t="s">
        <v>123</v>
      </c>
      <c r="H11" s="163" t="s">
        <v>124</v>
      </c>
      <c r="I11" s="162" t="s">
        <v>125</v>
      </c>
      <c r="J11" s="162" t="s">
        <v>126</v>
      </c>
      <c r="K11" s="162" t="s">
        <v>127</v>
      </c>
      <c r="L11" s="508"/>
      <c r="M11" s="500"/>
      <c r="N11" s="438"/>
      <c r="O11" s="439"/>
    </row>
    <row r="12" spans="1:15" ht="24" customHeight="1">
      <c r="A12" s="215">
        <f>SUM(A11,1)</f>
        <v>1</v>
      </c>
      <c r="B12" s="214" t="s">
        <v>58</v>
      </c>
      <c r="C12" s="213">
        <v>1</v>
      </c>
      <c r="D12" s="213">
        <v>1</v>
      </c>
      <c r="E12" s="213" t="s">
        <v>72</v>
      </c>
      <c r="F12" s="213" t="s">
        <v>80</v>
      </c>
      <c r="G12" s="213">
        <v>1</v>
      </c>
      <c r="H12" s="213">
        <v>0</v>
      </c>
      <c r="I12" s="213">
        <v>2</v>
      </c>
      <c r="J12" s="213">
        <v>0</v>
      </c>
      <c r="K12" s="213">
        <v>1</v>
      </c>
      <c r="L12" s="161">
        <f aca="true" t="shared" si="0" ref="L12:L24">SUM(G12:K12)</f>
        <v>4</v>
      </c>
      <c r="M12" s="501" t="s">
        <v>112</v>
      </c>
      <c r="N12" s="449"/>
      <c r="O12" s="450"/>
    </row>
    <row r="13" spans="1:15" s="19" customFormat="1" ht="24" customHeight="1">
      <c r="A13" s="216">
        <f aca="true" t="shared" si="1" ref="A13:A24">SUM(A12,1)</f>
        <v>2</v>
      </c>
      <c r="B13" s="129" t="s">
        <v>59</v>
      </c>
      <c r="C13" s="36">
        <v>1</v>
      </c>
      <c r="D13" s="36">
        <v>1</v>
      </c>
      <c r="E13" s="36" t="s">
        <v>73</v>
      </c>
      <c r="F13" s="36" t="s">
        <v>81</v>
      </c>
      <c r="G13" s="36">
        <v>1</v>
      </c>
      <c r="H13" s="36">
        <v>0</v>
      </c>
      <c r="I13" s="36">
        <v>2</v>
      </c>
      <c r="J13" s="36">
        <v>0</v>
      </c>
      <c r="K13" s="36">
        <v>0</v>
      </c>
      <c r="L13" s="136">
        <f t="shared" si="0"/>
        <v>3</v>
      </c>
      <c r="M13" s="481" t="s">
        <v>112</v>
      </c>
      <c r="N13" s="430"/>
      <c r="O13" s="431"/>
    </row>
    <row r="14" spans="1:15" s="19" customFormat="1" ht="24" customHeight="1">
      <c r="A14" s="216">
        <f t="shared" si="1"/>
        <v>3</v>
      </c>
      <c r="B14" s="129" t="s">
        <v>60</v>
      </c>
      <c r="C14" s="36">
        <v>1</v>
      </c>
      <c r="D14" s="36">
        <v>1</v>
      </c>
      <c r="E14" s="36" t="s">
        <v>74</v>
      </c>
      <c r="F14" s="36" t="s">
        <v>82</v>
      </c>
      <c r="G14" s="36">
        <v>1</v>
      </c>
      <c r="H14" s="36">
        <v>0.5</v>
      </c>
      <c r="I14" s="36">
        <v>2</v>
      </c>
      <c r="J14" s="36">
        <v>1</v>
      </c>
      <c r="K14" s="36">
        <v>1</v>
      </c>
      <c r="L14" s="136">
        <f t="shared" si="0"/>
        <v>5.5</v>
      </c>
      <c r="M14" s="481" t="s">
        <v>112</v>
      </c>
      <c r="N14" s="430"/>
      <c r="O14" s="431"/>
    </row>
    <row r="15" spans="1:15" s="19" customFormat="1" ht="24" customHeight="1">
      <c r="A15" s="216">
        <f t="shared" si="1"/>
        <v>4</v>
      </c>
      <c r="B15" s="129" t="s">
        <v>61</v>
      </c>
      <c r="C15" s="36">
        <v>1</v>
      </c>
      <c r="D15" s="36">
        <v>1</v>
      </c>
      <c r="E15" s="36" t="s">
        <v>75</v>
      </c>
      <c r="F15" s="36" t="s">
        <v>83</v>
      </c>
      <c r="G15" s="36">
        <v>0</v>
      </c>
      <c r="H15" s="36">
        <v>0</v>
      </c>
      <c r="I15" s="36">
        <v>-1</v>
      </c>
      <c r="J15" s="36">
        <v>0</v>
      </c>
      <c r="K15" s="36">
        <v>0</v>
      </c>
      <c r="L15" s="136">
        <f t="shared" si="0"/>
        <v>-1</v>
      </c>
      <c r="M15" s="481" t="s">
        <v>112</v>
      </c>
      <c r="N15" s="430"/>
      <c r="O15" s="431"/>
    </row>
    <row r="16" spans="1:15" s="19" customFormat="1" ht="24" customHeight="1">
      <c r="A16" s="216">
        <f t="shared" si="1"/>
        <v>5</v>
      </c>
      <c r="B16" s="129" t="s">
        <v>62</v>
      </c>
      <c r="C16" s="36">
        <v>1</v>
      </c>
      <c r="D16" s="36">
        <v>1</v>
      </c>
      <c r="E16" s="36" t="s">
        <v>76</v>
      </c>
      <c r="F16" s="36" t="s">
        <v>84</v>
      </c>
      <c r="G16" s="36">
        <v>0</v>
      </c>
      <c r="H16" s="36">
        <v>0</v>
      </c>
      <c r="I16" s="36">
        <v>0</v>
      </c>
      <c r="J16" s="36">
        <v>-2</v>
      </c>
      <c r="K16" s="36">
        <v>0</v>
      </c>
      <c r="L16" s="136">
        <f t="shared" si="0"/>
        <v>-2</v>
      </c>
      <c r="M16" s="481" t="s">
        <v>112</v>
      </c>
      <c r="N16" s="430"/>
      <c r="O16" s="431"/>
    </row>
    <row r="17" spans="1:15" s="19" customFormat="1" ht="24" customHeight="1">
      <c r="A17" s="216">
        <f t="shared" si="1"/>
        <v>6</v>
      </c>
      <c r="B17" s="129" t="s">
        <v>63</v>
      </c>
      <c r="C17" s="36">
        <v>1</v>
      </c>
      <c r="D17" s="36">
        <v>1</v>
      </c>
      <c r="E17" s="36" t="s">
        <v>76</v>
      </c>
      <c r="F17" s="36" t="s">
        <v>84</v>
      </c>
      <c r="G17" s="36">
        <v>0</v>
      </c>
      <c r="H17" s="36">
        <v>0</v>
      </c>
      <c r="I17" s="36">
        <v>0</v>
      </c>
      <c r="J17" s="36">
        <v>-2</v>
      </c>
      <c r="K17" s="36">
        <v>0</v>
      </c>
      <c r="L17" s="136">
        <f t="shared" si="0"/>
        <v>-2</v>
      </c>
      <c r="M17" s="480" t="s">
        <v>112</v>
      </c>
      <c r="N17" s="446"/>
      <c r="O17" s="447"/>
    </row>
    <row r="18" spans="1:15" s="19" customFormat="1" ht="24" customHeight="1">
      <c r="A18" s="216">
        <f t="shared" si="1"/>
        <v>7</v>
      </c>
      <c r="B18" s="129" t="s">
        <v>64</v>
      </c>
      <c r="C18" s="36">
        <v>1</v>
      </c>
      <c r="D18" s="36">
        <v>1</v>
      </c>
      <c r="E18" s="36" t="s">
        <v>77</v>
      </c>
      <c r="F18" s="36" t="s">
        <v>85</v>
      </c>
      <c r="G18" s="36">
        <v>1</v>
      </c>
      <c r="H18" s="36">
        <v>0</v>
      </c>
      <c r="I18" s="36">
        <v>-1</v>
      </c>
      <c r="J18" s="36">
        <v>0</v>
      </c>
      <c r="K18" s="36">
        <v>1</v>
      </c>
      <c r="L18" s="136">
        <f t="shared" si="0"/>
        <v>1</v>
      </c>
      <c r="M18" s="485" t="s">
        <v>112</v>
      </c>
      <c r="N18" s="462"/>
      <c r="O18" s="463"/>
    </row>
    <row r="19" spans="1:15" s="19" customFormat="1" ht="24" customHeight="1">
      <c r="A19" s="216">
        <f>SUM(A18,1)</f>
        <v>8</v>
      </c>
      <c r="B19" s="129" t="s">
        <v>65</v>
      </c>
      <c r="C19" s="36">
        <v>1</v>
      </c>
      <c r="D19" s="36">
        <v>1</v>
      </c>
      <c r="E19" s="36" t="s">
        <v>73</v>
      </c>
      <c r="F19" s="36" t="s">
        <v>81</v>
      </c>
      <c r="G19" s="36">
        <v>0</v>
      </c>
      <c r="H19" s="36">
        <v>0</v>
      </c>
      <c r="I19" s="36">
        <v>1</v>
      </c>
      <c r="J19" s="36">
        <v>0</v>
      </c>
      <c r="K19" s="36">
        <v>0</v>
      </c>
      <c r="L19" s="136">
        <f t="shared" si="0"/>
        <v>1</v>
      </c>
      <c r="M19" s="481" t="s">
        <v>112</v>
      </c>
      <c r="N19" s="430"/>
      <c r="O19" s="431"/>
    </row>
    <row r="20" spans="1:15" s="19" customFormat="1" ht="24" customHeight="1">
      <c r="A20" s="216">
        <f t="shared" si="1"/>
        <v>9</v>
      </c>
      <c r="B20" s="127" t="s">
        <v>67</v>
      </c>
      <c r="C20" s="36">
        <v>1</v>
      </c>
      <c r="D20" s="36">
        <v>1</v>
      </c>
      <c r="E20" s="36" t="s">
        <v>73</v>
      </c>
      <c r="F20" s="36" t="s">
        <v>86</v>
      </c>
      <c r="G20" s="36">
        <v>1</v>
      </c>
      <c r="H20" s="36">
        <v>1</v>
      </c>
      <c r="I20" s="36">
        <v>-2</v>
      </c>
      <c r="J20" s="36">
        <v>0</v>
      </c>
      <c r="K20" s="36">
        <v>1</v>
      </c>
      <c r="L20" s="136">
        <f t="shared" si="0"/>
        <v>1</v>
      </c>
      <c r="M20" s="481" t="s">
        <v>112</v>
      </c>
      <c r="N20" s="430"/>
      <c r="O20" s="431"/>
    </row>
    <row r="21" spans="1:15" s="19" customFormat="1" ht="24" customHeight="1">
      <c r="A21" s="216">
        <f t="shared" si="1"/>
        <v>10</v>
      </c>
      <c r="B21" s="127" t="s">
        <v>66</v>
      </c>
      <c r="C21" s="36">
        <v>1</v>
      </c>
      <c r="D21" s="36">
        <v>1</v>
      </c>
      <c r="E21" s="36" t="s">
        <v>78</v>
      </c>
      <c r="F21" s="36" t="s">
        <v>87</v>
      </c>
      <c r="G21" s="36">
        <v>1</v>
      </c>
      <c r="H21" s="36">
        <v>0</v>
      </c>
      <c r="I21" s="36">
        <v>1</v>
      </c>
      <c r="J21" s="36">
        <v>0</v>
      </c>
      <c r="K21" s="36">
        <v>2</v>
      </c>
      <c r="L21" s="136">
        <f t="shared" si="0"/>
        <v>4</v>
      </c>
      <c r="M21" s="481" t="s">
        <v>112</v>
      </c>
      <c r="N21" s="430"/>
      <c r="O21" s="431"/>
    </row>
    <row r="22" spans="1:15" s="19" customFormat="1" ht="24" customHeight="1">
      <c r="A22" s="216">
        <f t="shared" si="1"/>
        <v>11</v>
      </c>
      <c r="B22" s="127" t="s">
        <v>97</v>
      </c>
      <c r="C22" s="36">
        <v>1</v>
      </c>
      <c r="D22" s="36">
        <v>1</v>
      </c>
      <c r="E22" s="36" t="s">
        <v>72</v>
      </c>
      <c r="F22" s="36" t="s">
        <v>88</v>
      </c>
      <c r="G22" s="36">
        <v>1</v>
      </c>
      <c r="H22" s="36">
        <v>0</v>
      </c>
      <c r="I22" s="36">
        <v>1</v>
      </c>
      <c r="J22" s="36">
        <v>0</v>
      </c>
      <c r="K22" s="36">
        <v>2</v>
      </c>
      <c r="L22" s="136">
        <f t="shared" si="0"/>
        <v>4</v>
      </c>
      <c r="M22" s="481" t="s">
        <v>112</v>
      </c>
      <c r="N22" s="430"/>
      <c r="O22" s="431"/>
    </row>
    <row r="23" spans="1:15" s="19" customFormat="1" ht="24" customHeight="1">
      <c r="A23" s="216">
        <f t="shared" si="1"/>
        <v>12</v>
      </c>
      <c r="B23" s="127" t="s">
        <v>70</v>
      </c>
      <c r="C23" s="36">
        <v>1</v>
      </c>
      <c r="D23" s="36">
        <v>1</v>
      </c>
      <c r="E23" s="36" t="s">
        <v>79</v>
      </c>
      <c r="F23" s="36" t="s">
        <v>89</v>
      </c>
      <c r="G23" s="36">
        <v>1</v>
      </c>
      <c r="H23" s="36">
        <v>0</v>
      </c>
      <c r="I23" s="36">
        <v>1</v>
      </c>
      <c r="J23" s="36">
        <v>1</v>
      </c>
      <c r="K23" s="36">
        <v>1</v>
      </c>
      <c r="L23" s="136">
        <f t="shared" si="0"/>
        <v>4</v>
      </c>
      <c r="M23" s="504" t="s">
        <v>112</v>
      </c>
      <c r="N23" s="505"/>
      <c r="O23" s="506"/>
    </row>
    <row r="24" spans="1:15" s="19" customFormat="1" ht="24" customHeight="1" thickBot="1">
      <c r="A24" s="225">
        <f t="shared" si="1"/>
        <v>13</v>
      </c>
      <c r="B24" s="177" t="s">
        <v>71</v>
      </c>
      <c r="C24" s="37">
        <v>1</v>
      </c>
      <c r="D24" s="37">
        <v>1</v>
      </c>
      <c r="E24" s="37" t="s">
        <v>72</v>
      </c>
      <c r="F24" s="37" t="s">
        <v>88</v>
      </c>
      <c r="G24" s="37">
        <v>1</v>
      </c>
      <c r="H24" s="37">
        <v>0</v>
      </c>
      <c r="I24" s="37">
        <v>2</v>
      </c>
      <c r="J24" s="37">
        <v>0</v>
      </c>
      <c r="K24" s="37">
        <v>2</v>
      </c>
      <c r="L24" s="156">
        <f t="shared" si="0"/>
        <v>5</v>
      </c>
      <c r="M24" s="482" t="s">
        <v>112</v>
      </c>
      <c r="N24" s="483"/>
      <c r="O24" s="484"/>
    </row>
    <row r="25" spans="1:15" ht="19.5" customHeight="1" thickBot="1">
      <c r="A25" s="476" t="s">
        <v>113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8"/>
    </row>
    <row r="26" spans="1:15" ht="15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33"/>
      <c r="N26" s="33"/>
      <c r="O26" s="33"/>
    </row>
    <row r="27" spans="1:15" ht="15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19"/>
      <c r="N27" s="19"/>
      <c r="O27" s="19"/>
    </row>
    <row r="30" spans="1:12" ht="12.75">
      <c r="A30" s="24"/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32">
    <mergeCell ref="C8:L8"/>
    <mergeCell ref="A6:B6"/>
    <mergeCell ref="A7:B7"/>
    <mergeCell ref="A1:B4"/>
    <mergeCell ref="C1:L4"/>
    <mergeCell ref="C5:L5"/>
    <mergeCell ref="C6:L6"/>
    <mergeCell ref="C7:L7"/>
    <mergeCell ref="M15:O15"/>
    <mergeCell ref="M16:O16"/>
    <mergeCell ref="M17:O17"/>
    <mergeCell ref="M13:O13"/>
    <mergeCell ref="M10:O11"/>
    <mergeCell ref="A10:A11"/>
    <mergeCell ref="L10:L11"/>
    <mergeCell ref="B9:K9"/>
    <mergeCell ref="F10:F11"/>
    <mergeCell ref="G10:K10"/>
    <mergeCell ref="B10:B11"/>
    <mergeCell ref="C10:C11"/>
    <mergeCell ref="D10:D11"/>
    <mergeCell ref="E10:E11"/>
    <mergeCell ref="M12:O12"/>
    <mergeCell ref="A25:O25"/>
    <mergeCell ref="M22:O22"/>
    <mergeCell ref="M23:O23"/>
    <mergeCell ref="M24:O24"/>
    <mergeCell ref="M18:O18"/>
    <mergeCell ref="M20:O20"/>
    <mergeCell ref="M21:O21"/>
    <mergeCell ref="M19:O19"/>
    <mergeCell ref="M14:O14"/>
  </mergeCells>
  <printOptions/>
  <pageMargins left="0.3937007874015748" right="0.3937007874015748" top="0.3937007874015748" bottom="0.3937007874015748" header="0.11811023622047245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zoomScalePageLayoutView="0" workbookViewId="0" topLeftCell="A1">
      <selection activeCell="A10" sqref="A10:A11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5" width="6.75390625" style="0" customWidth="1"/>
  </cols>
  <sheetData>
    <row r="1" spans="1:12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5" ht="18" customHeight="1" thickBot="1">
      <c r="A10" s="427" t="s">
        <v>4</v>
      </c>
      <c r="B10" s="427" t="s">
        <v>95</v>
      </c>
      <c r="C10" s="427" t="s">
        <v>11</v>
      </c>
      <c r="D10" s="427" t="s">
        <v>12</v>
      </c>
      <c r="E10" s="434" t="s">
        <v>30</v>
      </c>
      <c r="F10" s="451" t="s">
        <v>6</v>
      </c>
      <c r="G10" s="502" t="s">
        <v>2</v>
      </c>
      <c r="H10" s="503"/>
      <c r="I10" s="503"/>
      <c r="J10" s="503"/>
      <c r="K10" s="503"/>
      <c r="L10" s="451" t="s">
        <v>13</v>
      </c>
      <c r="M10" s="499" t="s">
        <v>108</v>
      </c>
      <c r="N10" s="436"/>
      <c r="O10" s="437"/>
    </row>
    <row r="11" spans="1:15" ht="37.5" customHeight="1" thickBot="1">
      <c r="A11" s="428"/>
      <c r="B11" s="428"/>
      <c r="C11" s="428"/>
      <c r="D11" s="428"/>
      <c r="E11" s="435"/>
      <c r="F11" s="452"/>
      <c r="G11" s="162" t="s">
        <v>123</v>
      </c>
      <c r="H11" s="163" t="s">
        <v>124</v>
      </c>
      <c r="I11" s="162" t="s">
        <v>125</v>
      </c>
      <c r="J11" s="162" t="s">
        <v>126</v>
      </c>
      <c r="K11" s="162" t="s">
        <v>127</v>
      </c>
      <c r="L11" s="479"/>
      <c r="M11" s="500"/>
      <c r="N11" s="438"/>
      <c r="O11" s="439"/>
    </row>
    <row r="12" spans="1:15" ht="24" customHeight="1">
      <c r="A12" s="215">
        <f>SUM(A11,1)</f>
        <v>1</v>
      </c>
      <c r="B12" s="214" t="s">
        <v>58</v>
      </c>
      <c r="C12" s="213">
        <v>1</v>
      </c>
      <c r="D12" s="238" t="s">
        <v>109</v>
      </c>
      <c r="E12" s="213" t="s">
        <v>72</v>
      </c>
      <c r="F12" s="213" t="s">
        <v>80</v>
      </c>
      <c r="G12" s="213">
        <v>5</v>
      </c>
      <c r="H12" s="213">
        <v>1</v>
      </c>
      <c r="I12" s="213">
        <v>4</v>
      </c>
      <c r="J12" s="213">
        <v>2</v>
      </c>
      <c r="K12" s="213">
        <v>2</v>
      </c>
      <c r="L12" s="234">
        <f aca="true" t="shared" si="0" ref="L12:L24">SUM(G12:K12)</f>
        <v>14</v>
      </c>
      <c r="M12" s="501" t="s">
        <v>112</v>
      </c>
      <c r="N12" s="449"/>
      <c r="O12" s="450"/>
    </row>
    <row r="13" spans="1:15" s="19" customFormat="1" ht="24" customHeight="1">
      <c r="A13" s="216">
        <f aca="true" t="shared" si="1" ref="A13:A24">SUM(A12,1)</f>
        <v>2</v>
      </c>
      <c r="B13" s="129" t="s">
        <v>59</v>
      </c>
      <c r="C13" s="36">
        <v>1</v>
      </c>
      <c r="D13" s="36">
        <v>1</v>
      </c>
      <c r="E13" s="36" t="s">
        <v>73</v>
      </c>
      <c r="F13" s="36" t="s">
        <v>81</v>
      </c>
      <c r="G13" s="36">
        <v>3</v>
      </c>
      <c r="H13" s="36">
        <v>2</v>
      </c>
      <c r="I13" s="36">
        <v>5</v>
      </c>
      <c r="J13" s="36">
        <v>3</v>
      </c>
      <c r="K13" s="36">
        <v>0</v>
      </c>
      <c r="L13" s="210">
        <f t="shared" si="0"/>
        <v>13</v>
      </c>
      <c r="M13" s="481" t="s">
        <v>112</v>
      </c>
      <c r="N13" s="430"/>
      <c r="O13" s="431"/>
    </row>
    <row r="14" spans="1:15" s="19" customFormat="1" ht="24" customHeight="1">
      <c r="A14" s="216">
        <f t="shared" si="1"/>
        <v>3</v>
      </c>
      <c r="B14" s="129" t="s">
        <v>60</v>
      </c>
      <c r="C14" s="36">
        <v>1</v>
      </c>
      <c r="D14" s="36" t="s">
        <v>110</v>
      </c>
      <c r="E14" s="36" t="s">
        <v>74</v>
      </c>
      <c r="F14" s="36" t="s">
        <v>82</v>
      </c>
      <c r="G14" s="36">
        <v>5</v>
      </c>
      <c r="H14" s="36">
        <v>4</v>
      </c>
      <c r="I14" s="36">
        <v>5</v>
      </c>
      <c r="J14" s="36">
        <v>4</v>
      </c>
      <c r="K14" s="36">
        <v>1</v>
      </c>
      <c r="L14" s="210">
        <f t="shared" si="0"/>
        <v>19</v>
      </c>
      <c r="M14" s="481" t="s">
        <v>111</v>
      </c>
      <c r="N14" s="430"/>
      <c r="O14" s="431"/>
    </row>
    <row r="15" spans="1:15" s="19" customFormat="1" ht="24" customHeight="1">
      <c r="A15" s="216">
        <f t="shared" si="1"/>
        <v>4</v>
      </c>
      <c r="B15" s="129" t="s">
        <v>61</v>
      </c>
      <c r="C15" s="36">
        <v>1</v>
      </c>
      <c r="D15" s="36">
        <v>1</v>
      </c>
      <c r="E15" s="36" t="s">
        <v>75</v>
      </c>
      <c r="F15" s="36" t="s">
        <v>83</v>
      </c>
      <c r="G15" s="36">
        <v>1</v>
      </c>
      <c r="H15" s="36">
        <v>0</v>
      </c>
      <c r="I15" s="36">
        <v>4</v>
      </c>
      <c r="J15" s="36">
        <v>0</v>
      </c>
      <c r="K15" s="36">
        <v>2</v>
      </c>
      <c r="L15" s="210">
        <f t="shared" si="0"/>
        <v>7</v>
      </c>
      <c r="M15" s="481" t="s">
        <v>112</v>
      </c>
      <c r="N15" s="430"/>
      <c r="O15" s="431"/>
    </row>
    <row r="16" spans="1:15" s="19" customFormat="1" ht="24" customHeight="1">
      <c r="A16" s="216">
        <f t="shared" si="1"/>
        <v>5</v>
      </c>
      <c r="B16" s="129" t="s">
        <v>62</v>
      </c>
      <c r="C16" s="36">
        <v>1</v>
      </c>
      <c r="D16" s="237" t="s">
        <v>109</v>
      </c>
      <c r="E16" s="36" t="s">
        <v>76</v>
      </c>
      <c r="F16" s="36" t="s">
        <v>84</v>
      </c>
      <c r="G16" s="36">
        <v>5</v>
      </c>
      <c r="H16" s="36">
        <v>1</v>
      </c>
      <c r="I16" s="36">
        <v>1</v>
      </c>
      <c r="J16" s="36">
        <v>-3</v>
      </c>
      <c r="K16" s="36">
        <v>1</v>
      </c>
      <c r="L16" s="210">
        <f t="shared" si="0"/>
        <v>5</v>
      </c>
      <c r="M16" s="481" t="s">
        <v>112</v>
      </c>
      <c r="N16" s="430"/>
      <c r="O16" s="431"/>
    </row>
    <row r="17" spans="1:15" s="19" customFormat="1" ht="24" customHeight="1">
      <c r="A17" s="216">
        <f t="shared" si="1"/>
        <v>6</v>
      </c>
      <c r="B17" s="129" t="s">
        <v>63</v>
      </c>
      <c r="C17" s="36">
        <v>1</v>
      </c>
      <c r="D17" s="237" t="s">
        <v>109</v>
      </c>
      <c r="E17" s="36" t="s">
        <v>76</v>
      </c>
      <c r="F17" s="36" t="s">
        <v>84</v>
      </c>
      <c r="G17" s="36">
        <v>5</v>
      </c>
      <c r="H17" s="36">
        <v>1</v>
      </c>
      <c r="I17" s="36">
        <v>1</v>
      </c>
      <c r="J17" s="36">
        <v>-3</v>
      </c>
      <c r="K17" s="36">
        <v>2</v>
      </c>
      <c r="L17" s="210">
        <f t="shared" si="0"/>
        <v>6</v>
      </c>
      <c r="M17" s="480" t="s">
        <v>112</v>
      </c>
      <c r="N17" s="446"/>
      <c r="O17" s="447"/>
    </row>
    <row r="18" spans="1:15" s="19" customFormat="1" ht="24" customHeight="1">
      <c r="A18" s="216">
        <f t="shared" si="1"/>
        <v>7</v>
      </c>
      <c r="B18" s="129" t="s">
        <v>64</v>
      </c>
      <c r="C18" s="36">
        <v>1</v>
      </c>
      <c r="D18" s="36">
        <v>1</v>
      </c>
      <c r="E18" s="36" t="s">
        <v>77</v>
      </c>
      <c r="F18" s="36" t="s">
        <v>85</v>
      </c>
      <c r="G18" s="36">
        <v>1</v>
      </c>
      <c r="H18" s="36">
        <v>0.5</v>
      </c>
      <c r="I18" s="36">
        <v>4</v>
      </c>
      <c r="J18" s="36">
        <v>4</v>
      </c>
      <c r="K18" s="36">
        <v>1</v>
      </c>
      <c r="L18" s="210">
        <f t="shared" si="0"/>
        <v>10.5</v>
      </c>
      <c r="M18" s="485" t="s">
        <v>112</v>
      </c>
      <c r="N18" s="462"/>
      <c r="O18" s="463"/>
    </row>
    <row r="19" spans="1:15" s="19" customFormat="1" ht="24" customHeight="1">
      <c r="A19" s="216">
        <f>SUM(A18,1)</f>
        <v>8</v>
      </c>
      <c r="B19" s="129" t="s">
        <v>65</v>
      </c>
      <c r="C19" s="36">
        <v>1</v>
      </c>
      <c r="D19" s="36">
        <v>1</v>
      </c>
      <c r="E19" s="36" t="s">
        <v>73</v>
      </c>
      <c r="F19" s="36" t="s">
        <v>81</v>
      </c>
      <c r="G19" s="36">
        <v>2</v>
      </c>
      <c r="H19" s="36">
        <v>1</v>
      </c>
      <c r="I19" s="36">
        <v>4</v>
      </c>
      <c r="J19" s="36">
        <v>2</v>
      </c>
      <c r="K19" s="36">
        <v>0</v>
      </c>
      <c r="L19" s="210">
        <f t="shared" si="0"/>
        <v>9</v>
      </c>
      <c r="M19" s="481" t="s">
        <v>112</v>
      </c>
      <c r="N19" s="430"/>
      <c r="O19" s="431"/>
    </row>
    <row r="20" spans="1:15" s="19" customFormat="1" ht="24" customHeight="1">
      <c r="A20" s="216">
        <f t="shared" si="1"/>
        <v>9</v>
      </c>
      <c r="B20" s="127" t="s">
        <v>67</v>
      </c>
      <c r="C20" s="36">
        <v>1</v>
      </c>
      <c r="D20" s="36">
        <v>1</v>
      </c>
      <c r="E20" s="36" t="s">
        <v>73</v>
      </c>
      <c r="F20" s="36" t="s">
        <v>86</v>
      </c>
      <c r="G20" s="36">
        <v>3</v>
      </c>
      <c r="H20" s="36">
        <v>2</v>
      </c>
      <c r="I20" s="36">
        <v>5</v>
      </c>
      <c r="J20" s="36">
        <v>3</v>
      </c>
      <c r="K20" s="36">
        <v>1</v>
      </c>
      <c r="L20" s="210">
        <f t="shared" si="0"/>
        <v>14</v>
      </c>
      <c r="M20" s="481" t="s">
        <v>112</v>
      </c>
      <c r="N20" s="430"/>
      <c r="O20" s="431"/>
    </row>
    <row r="21" spans="1:15" s="19" customFormat="1" ht="24" customHeight="1">
      <c r="A21" s="216">
        <f t="shared" si="1"/>
        <v>10</v>
      </c>
      <c r="B21" s="127" t="s">
        <v>66</v>
      </c>
      <c r="C21" s="36">
        <v>1</v>
      </c>
      <c r="D21" s="36">
        <v>1</v>
      </c>
      <c r="E21" s="36" t="s">
        <v>78</v>
      </c>
      <c r="F21" s="36" t="s">
        <v>87</v>
      </c>
      <c r="G21" s="36">
        <v>2</v>
      </c>
      <c r="H21" s="36">
        <v>1</v>
      </c>
      <c r="I21" s="36">
        <v>5</v>
      </c>
      <c r="J21" s="36">
        <v>-3</v>
      </c>
      <c r="K21" s="36">
        <v>2</v>
      </c>
      <c r="L21" s="210">
        <f t="shared" si="0"/>
        <v>7</v>
      </c>
      <c r="M21" s="481" t="s">
        <v>112</v>
      </c>
      <c r="N21" s="430"/>
      <c r="O21" s="431"/>
    </row>
    <row r="22" spans="1:15" s="19" customFormat="1" ht="24" customHeight="1">
      <c r="A22" s="216">
        <f t="shared" si="1"/>
        <v>11</v>
      </c>
      <c r="B22" s="127" t="s">
        <v>90</v>
      </c>
      <c r="C22" s="36">
        <v>1</v>
      </c>
      <c r="D22" s="36">
        <v>1</v>
      </c>
      <c r="E22" s="36" t="s">
        <v>72</v>
      </c>
      <c r="F22" s="36" t="s">
        <v>88</v>
      </c>
      <c r="G22" s="36">
        <v>4</v>
      </c>
      <c r="H22" s="36">
        <v>1</v>
      </c>
      <c r="I22" s="36">
        <v>5</v>
      </c>
      <c r="J22" s="36">
        <v>0</v>
      </c>
      <c r="K22" s="36">
        <v>2</v>
      </c>
      <c r="L22" s="210">
        <f t="shared" si="0"/>
        <v>12</v>
      </c>
      <c r="M22" s="481" t="s">
        <v>112</v>
      </c>
      <c r="N22" s="430"/>
      <c r="O22" s="431"/>
    </row>
    <row r="23" spans="1:15" s="19" customFormat="1" ht="24" customHeight="1">
      <c r="A23" s="216">
        <f t="shared" si="1"/>
        <v>12</v>
      </c>
      <c r="B23" s="127" t="s">
        <v>70</v>
      </c>
      <c r="C23" s="36">
        <v>1</v>
      </c>
      <c r="D23" s="36">
        <v>1</v>
      </c>
      <c r="E23" s="36" t="s">
        <v>79</v>
      </c>
      <c r="F23" s="36" t="s">
        <v>89</v>
      </c>
      <c r="G23" s="36">
        <v>1</v>
      </c>
      <c r="H23" s="36">
        <v>1</v>
      </c>
      <c r="I23" s="36">
        <v>4</v>
      </c>
      <c r="J23" s="36">
        <v>1</v>
      </c>
      <c r="K23" s="36">
        <v>2</v>
      </c>
      <c r="L23" s="210">
        <f t="shared" si="0"/>
        <v>9</v>
      </c>
      <c r="M23" s="504" t="s">
        <v>112</v>
      </c>
      <c r="N23" s="505"/>
      <c r="O23" s="506"/>
    </row>
    <row r="24" spans="1:15" s="19" customFormat="1" ht="24" customHeight="1" thickBot="1">
      <c r="A24" s="217">
        <f t="shared" si="1"/>
        <v>13</v>
      </c>
      <c r="B24" s="130" t="s">
        <v>71</v>
      </c>
      <c r="C24" s="108">
        <v>1</v>
      </c>
      <c r="D24" s="108">
        <v>1</v>
      </c>
      <c r="E24" s="108" t="s">
        <v>72</v>
      </c>
      <c r="F24" s="108" t="s">
        <v>88</v>
      </c>
      <c r="G24" s="108">
        <v>4</v>
      </c>
      <c r="H24" s="108">
        <v>0.5</v>
      </c>
      <c r="I24" s="108">
        <v>5</v>
      </c>
      <c r="J24" s="108">
        <v>1</v>
      </c>
      <c r="K24" s="108">
        <v>2</v>
      </c>
      <c r="L24" s="211">
        <f t="shared" si="0"/>
        <v>12.5</v>
      </c>
      <c r="M24" s="510" t="s">
        <v>112</v>
      </c>
      <c r="N24" s="441"/>
      <c r="O24" s="442"/>
    </row>
    <row r="25" spans="1:15" ht="19.5" customHeight="1" thickBot="1">
      <c r="A25" s="476" t="s">
        <v>153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8"/>
    </row>
    <row r="26" spans="1:14" ht="15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19"/>
      <c r="N26" s="19"/>
    </row>
  </sheetData>
  <sheetProtection/>
  <mergeCells count="32">
    <mergeCell ref="B9:K9"/>
    <mergeCell ref="M10:O11"/>
    <mergeCell ref="M16:O16"/>
    <mergeCell ref="M12:O12"/>
    <mergeCell ref="M13:O13"/>
    <mergeCell ref="M14:O14"/>
    <mergeCell ref="M15:O15"/>
    <mergeCell ref="L10:L11"/>
    <mergeCell ref="E10:E11"/>
    <mergeCell ref="F10:F11"/>
    <mergeCell ref="C8:L8"/>
    <mergeCell ref="A1:B4"/>
    <mergeCell ref="C1:L4"/>
    <mergeCell ref="C5:L5"/>
    <mergeCell ref="A6:B6"/>
    <mergeCell ref="A7:B7"/>
    <mergeCell ref="C6:L6"/>
    <mergeCell ref="C7:L7"/>
    <mergeCell ref="M24:O24"/>
    <mergeCell ref="A25:O25"/>
    <mergeCell ref="M21:O21"/>
    <mergeCell ref="A10:A11"/>
    <mergeCell ref="B10:B11"/>
    <mergeCell ref="C10:C11"/>
    <mergeCell ref="D10:D11"/>
    <mergeCell ref="M17:O17"/>
    <mergeCell ref="M18:O18"/>
    <mergeCell ref="M19:O19"/>
    <mergeCell ref="G10:K10"/>
    <mergeCell ref="M22:O22"/>
    <mergeCell ref="M23:O23"/>
    <mergeCell ref="M20:O20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O29"/>
  <sheetViews>
    <sheetView zoomScalePageLayoutView="0" workbookViewId="0" topLeftCell="A1">
      <selection activeCell="A10" sqref="A10:A11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5" width="6.75390625" style="0" customWidth="1"/>
  </cols>
  <sheetData>
    <row r="1" spans="1:12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5" ht="18" customHeight="1" thickBot="1">
      <c r="A10" s="427" t="s">
        <v>4</v>
      </c>
      <c r="B10" s="427" t="s">
        <v>94</v>
      </c>
      <c r="C10" s="427" t="s">
        <v>11</v>
      </c>
      <c r="D10" s="427" t="s">
        <v>12</v>
      </c>
      <c r="E10" s="434" t="s">
        <v>30</v>
      </c>
      <c r="F10" s="451" t="s">
        <v>6</v>
      </c>
      <c r="G10" s="502" t="s">
        <v>2</v>
      </c>
      <c r="H10" s="503"/>
      <c r="I10" s="503"/>
      <c r="J10" s="503"/>
      <c r="K10" s="503"/>
      <c r="L10" s="451" t="s">
        <v>13</v>
      </c>
      <c r="M10" s="511" t="s">
        <v>108</v>
      </c>
      <c r="N10" s="512"/>
      <c r="O10" s="513"/>
    </row>
    <row r="11" spans="1:15" ht="37.5" customHeight="1" thickBot="1">
      <c r="A11" s="428"/>
      <c r="B11" s="428"/>
      <c r="C11" s="428"/>
      <c r="D11" s="428"/>
      <c r="E11" s="435"/>
      <c r="F11" s="452"/>
      <c r="G11" s="162" t="s">
        <v>123</v>
      </c>
      <c r="H11" s="163" t="s">
        <v>124</v>
      </c>
      <c r="I11" s="226" t="s">
        <v>125</v>
      </c>
      <c r="J11" s="162" t="s">
        <v>126</v>
      </c>
      <c r="K11" s="226" t="s">
        <v>127</v>
      </c>
      <c r="L11" s="479"/>
      <c r="M11" s="514"/>
      <c r="N11" s="515"/>
      <c r="O11" s="516"/>
    </row>
    <row r="12" spans="1:15" ht="24" customHeight="1">
      <c r="A12" s="215">
        <f>SUM(A11,1)</f>
        <v>1</v>
      </c>
      <c r="B12" s="214" t="s">
        <v>58</v>
      </c>
      <c r="C12" s="213">
        <v>1</v>
      </c>
      <c r="D12" s="213">
        <v>1</v>
      </c>
      <c r="E12" s="213" t="s">
        <v>72</v>
      </c>
      <c r="F12" s="213" t="s">
        <v>80</v>
      </c>
      <c r="G12" s="213">
        <v>0</v>
      </c>
      <c r="H12" s="213">
        <v>1</v>
      </c>
      <c r="I12" s="219">
        <v>0</v>
      </c>
      <c r="J12" s="213">
        <v>0</v>
      </c>
      <c r="K12" s="219">
        <v>1</v>
      </c>
      <c r="L12" s="234">
        <f aca="true" t="shared" si="0" ref="L12:L24">SUM(G12:K12)</f>
        <v>2</v>
      </c>
      <c r="M12" s="501" t="s">
        <v>112</v>
      </c>
      <c r="N12" s="449"/>
      <c r="O12" s="450"/>
    </row>
    <row r="13" spans="1:15" s="19" customFormat="1" ht="24" customHeight="1">
      <c r="A13" s="216">
        <f aca="true" t="shared" si="1" ref="A13:A24">SUM(A12,1)</f>
        <v>2</v>
      </c>
      <c r="B13" s="129" t="s">
        <v>59</v>
      </c>
      <c r="C13" s="36">
        <v>1</v>
      </c>
      <c r="D13" s="36">
        <v>1</v>
      </c>
      <c r="E13" s="36" t="s">
        <v>73</v>
      </c>
      <c r="F13" s="36" t="s">
        <v>81</v>
      </c>
      <c r="G13" s="36">
        <v>1</v>
      </c>
      <c r="H13" s="36">
        <v>0</v>
      </c>
      <c r="I13" s="220">
        <v>0</v>
      </c>
      <c r="J13" s="36">
        <v>0</v>
      </c>
      <c r="K13" s="220">
        <v>0</v>
      </c>
      <c r="L13" s="210">
        <f t="shared" si="0"/>
        <v>1</v>
      </c>
      <c r="M13" s="481" t="s">
        <v>112</v>
      </c>
      <c r="N13" s="430"/>
      <c r="O13" s="431"/>
    </row>
    <row r="14" spans="1:15" s="19" customFormat="1" ht="24" customHeight="1">
      <c r="A14" s="216">
        <f t="shared" si="1"/>
        <v>3</v>
      </c>
      <c r="B14" s="129" t="s">
        <v>60</v>
      </c>
      <c r="C14" s="36">
        <v>1</v>
      </c>
      <c r="D14" s="36">
        <v>1</v>
      </c>
      <c r="E14" s="36" t="s">
        <v>74</v>
      </c>
      <c r="F14" s="36" t="s">
        <v>82</v>
      </c>
      <c r="G14" s="36">
        <v>1</v>
      </c>
      <c r="H14" s="36">
        <v>2</v>
      </c>
      <c r="I14" s="220">
        <v>-2</v>
      </c>
      <c r="J14" s="36">
        <v>0</v>
      </c>
      <c r="K14" s="220">
        <v>1</v>
      </c>
      <c r="L14" s="210">
        <f t="shared" si="0"/>
        <v>2</v>
      </c>
      <c r="M14" s="481" t="s">
        <v>112</v>
      </c>
      <c r="N14" s="430"/>
      <c r="O14" s="431"/>
    </row>
    <row r="15" spans="1:15" s="19" customFormat="1" ht="24" customHeight="1">
      <c r="A15" s="216">
        <f t="shared" si="1"/>
        <v>4</v>
      </c>
      <c r="B15" s="129" t="s">
        <v>61</v>
      </c>
      <c r="C15" s="36">
        <v>1</v>
      </c>
      <c r="D15" s="36">
        <v>1</v>
      </c>
      <c r="E15" s="36" t="s">
        <v>75</v>
      </c>
      <c r="F15" s="36" t="s">
        <v>83</v>
      </c>
      <c r="G15" s="36">
        <v>1</v>
      </c>
      <c r="H15" s="36">
        <v>0</v>
      </c>
      <c r="I15" s="220">
        <v>0</v>
      </c>
      <c r="J15" s="36">
        <v>0</v>
      </c>
      <c r="K15" s="220">
        <v>2</v>
      </c>
      <c r="L15" s="210">
        <f t="shared" si="0"/>
        <v>3</v>
      </c>
      <c r="M15" s="481" t="s">
        <v>112</v>
      </c>
      <c r="N15" s="430"/>
      <c r="O15" s="431"/>
    </row>
    <row r="16" spans="1:15" s="19" customFormat="1" ht="24" customHeight="1">
      <c r="A16" s="216">
        <f t="shared" si="1"/>
        <v>5</v>
      </c>
      <c r="B16" s="129" t="s">
        <v>62</v>
      </c>
      <c r="C16" s="36">
        <v>1</v>
      </c>
      <c r="D16" s="36">
        <v>1</v>
      </c>
      <c r="E16" s="36" t="s">
        <v>76</v>
      </c>
      <c r="F16" s="36" t="s">
        <v>84</v>
      </c>
      <c r="G16" s="36">
        <v>0</v>
      </c>
      <c r="H16" s="36">
        <v>1</v>
      </c>
      <c r="I16" s="220">
        <v>-1</v>
      </c>
      <c r="J16" s="36">
        <v>-2</v>
      </c>
      <c r="K16" s="220">
        <v>0</v>
      </c>
      <c r="L16" s="210">
        <f t="shared" si="0"/>
        <v>-2</v>
      </c>
      <c r="M16" s="481" t="s">
        <v>112</v>
      </c>
      <c r="N16" s="430"/>
      <c r="O16" s="431"/>
    </row>
    <row r="17" spans="1:15" s="19" customFormat="1" ht="24" customHeight="1">
      <c r="A17" s="216">
        <f t="shared" si="1"/>
        <v>6</v>
      </c>
      <c r="B17" s="129" t="s">
        <v>63</v>
      </c>
      <c r="C17" s="36">
        <v>1</v>
      </c>
      <c r="D17" s="36">
        <v>1</v>
      </c>
      <c r="E17" s="36" t="s">
        <v>76</v>
      </c>
      <c r="F17" s="36" t="s">
        <v>84</v>
      </c>
      <c r="G17" s="36">
        <v>0</v>
      </c>
      <c r="H17" s="36">
        <v>1</v>
      </c>
      <c r="I17" s="220">
        <v>-1</v>
      </c>
      <c r="J17" s="36">
        <v>-3</v>
      </c>
      <c r="K17" s="220">
        <v>1</v>
      </c>
      <c r="L17" s="210">
        <f t="shared" si="0"/>
        <v>-2</v>
      </c>
      <c r="M17" s="480" t="s">
        <v>112</v>
      </c>
      <c r="N17" s="446"/>
      <c r="O17" s="447"/>
    </row>
    <row r="18" spans="1:15" s="19" customFormat="1" ht="24" customHeight="1">
      <c r="A18" s="216">
        <f t="shared" si="1"/>
        <v>7</v>
      </c>
      <c r="B18" s="129" t="s">
        <v>64</v>
      </c>
      <c r="C18" s="36">
        <v>1</v>
      </c>
      <c r="D18" s="36">
        <v>1</v>
      </c>
      <c r="E18" s="36" t="s">
        <v>77</v>
      </c>
      <c r="F18" s="36" t="s">
        <v>85</v>
      </c>
      <c r="G18" s="36">
        <v>1</v>
      </c>
      <c r="H18" s="36">
        <v>1</v>
      </c>
      <c r="I18" s="220">
        <v>0</v>
      </c>
      <c r="J18" s="36">
        <v>0</v>
      </c>
      <c r="K18" s="220">
        <v>1</v>
      </c>
      <c r="L18" s="210">
        <f t="shared" si="0"/>
        <v>3</v>
      </c>
      <c r="M18" s="485" t="s">
        <v>112</v>
      </c>
      <c r="N18" s="462"/>
      <c r="O18" s="463"/>
    </row>
    <row r="19" spans="1:15" s="19" customFormat="1" ht="24" customHeight="1">
      <c r="A19" s="216">
        <f>SUM(A18,1)</f>
        <v>8</v>
      </c>
      <c r="B19" s="129" t="s">
        <v>65</v>
      </c>
      <c r="C19" s="36">
        <v>1</v>
      </c>
      <c r="D19" s="36">
        <v>1</v>
      </c>
      <c r="E19" s="36" t="s">
        <v>73</v>
      </c>
      <c r="F19" s="36" t="s">
        <v>81</v>
      </c>
      <c r="G19" s="36">
        <v>0</v>
      </c>
      <c r="H19" s="36">
        <v>1</v>
      </c>
      <c r="I19" s="220">
        <v>0</v>
      </c>
      <c r="J19" s="36">
        <v>0</v>
      </c>
      <c r="K19" s="220">
        <v>0</v>
      </c>
      <c r="L19" s="210">
        <f t="shared" si="0"/>
        <v>1</v>
      </c>
      <c r="M19" s="481" t="s">
        <v>112</v>
      </c>
      <c r="N19" s="430"/>
      <c r="O19" s="431"/>
    </row>
    <row r="20" spans="1:15" s="19" customFormat="1" ht="24" customHeight="1">
      <c r="A20" s="216">
        <f t="shared" si="1"/>
        <v>9</v>
      </c>
      <c r="B20" s="127" t="s">
        <v>67</v>
      </c>
      <c r="C20" s="36">
        <v>1</v>
      </c>
      <c r="D20" s="36">
        <v>1</v>
      </c>
      <c r="E20" s="36" t="s">
        <v>73</v>
      </c>
      <c r="F20" s="36" t="s">
        <v>86</v>
      </c>
      <c r="G20" s="36">
        <v>1</v>
      </c>
      <c r="H20" s="36">
        <v>1</v>
      </c>
      <c r="I20" s="220">
        <v>-2</v>
      </c>
      <c r="J20" s="36">
        <v>0</v>
      </c>
      <c r="K20" s="220">
        <v>1</v>
      </c>
      <c r="L20" s="210">
        <f t="shared" si="0"/>
        <v>1</v>
      </c>
      <c r="M20" s="481" t="s">
        <v>112</v>
      </c>
      <c r="N20" s="430"/>
      <c r="O20" s="431"/>
    </row>
    <row r="21" spans="1:15" s="19" customFormat="1" ht="24" customHeight="1">
      <c r="A21" s="216">
        <f t="shared" si="1"/>
        <v>10</v>
      </c>
      <c r="B21" s="127" t="s">
        <v>66</v>
      </c>
      <c r="C21" s="36">
        <v>1</v>
      </c>
      <c r="D21" s="36">
        <v>1</v>
      </c>
      <c r="E21" s="36" t="s">
        <v>78</v>
      </c>
      <c r="F21" s="36" t="s">
        <v>87</v>
      </c>
      <c r="G21" s="36">
        <v>0</v>
      </c>
      <c r="H21" s="36">
        <v>0</v>
      </c>
      <c r="I21" s="220">
        <v>0</v>
      </c>
      <c r="J21" s="36">
        <v>0</v>
      </c>
      <c r="K21" s="220">
        <v>1</v>
      </c>
      <c r="L21" s="210">
        <f t="shared" si="0"/>
        <v>1</v>
      </c>
      <c r="M21" s="481" t="s">
        <v>112</v>
      </c>
      <c r="N21" s="430"/>
      <c r="O21" s="431"/>
    </row>
    <row r="22" spans="1:15" s="19" customFormat="1" ht="24" customHeight="1">
      <c r="A22" s="216">
        <f t="shared" si="1"/>
        <v>11</v>
      </c>
      <c r="B22" s="127" t="s">
        <v>91</v>
      </c>
      <c r="C22" s="36">
        <v>1</v>
      </c>
      <c r="D22" s="36">
        <v>1</v>
      </c>
      <c r="E22" s="36" t="s">
        <v>72</v>
      </c>
      <c r="F22" s="36" t="s">
        <v>88</v>
      </c>
      <c r="G22" s="36">
        <v>1</v>
      </c>
      <c r="H22" s="36">
        <v>1</v>
      </c>
      <c r="I22" s="220">
        <v>-1</v>
      </c>
      <c r="J22" s="36">
        <v>0</v>
      </c>
      <c r="K22" s="220">
        <v>1</v>
      </c>
      <c r="L22" s="210">
        <f t="shared" si="0"/>
        <v>2</v>
      </c>
      <c r="M22" s="481" t="s">
        <v>112</v>
      </c>
      <c r="N22" s="430"/>
      <c r="O22" s="431"/>
    </row>
    <row r="23" spans="1:15" s="19" customFormat="1" ht="24" customHeight="1">
      <c r="A23" s="216">
        <f t="shared" si="1"/>
        <v>12</v>
      </c>
      <c r="B23" s="127" t="s">
        <v>70</v>
      </c>
      <c r="C23" s="36">
        <v>1</v>
      </c>
      <c r="D23" s="36">
        <v>1</v>
      </c>
      <c r="E23" s="36" t="s">
        <v>79</v>
      </c>
      <c r="F23" s="36" t="s">
        <v>89</v>
      </c>
      <c r="G23" s="36">
        <v>0</v>
      </c>
      <c r="H23" s="36">
        <v>1</v>
      </c>
      <c r="I23" s="220">
        <v>0</v>
      </c>
      <c r="J23" s="36">
        <v>0</v>
      </c>
      <c r="K23" s="220">
        <v>1</v>
      </c>
      <c r="L23" s="210">
        <f t="shared" si="0"/>
        <v>2</v>
      </c>
      <c r="M23" s="504" t="s">
        <v>112</v>
      </c>
      <c r="N23" s="505"/>
      <c r="O23" s="506"/>
    </row>
    <row r="24" spans="1:15" s="19" customFormat="1" ht="24" customHeight="1" thickBot="1">
      <c r="A24" s="225">
        <f t="shared" si="1"/>
        <v>13</v>
      </c>
      <c r="B24" s="177" t="s">
        <v>71</v>
      </c>
      <c r="C24" s="37">
        <v>1</v>
      </c>
      <c r="D24" s="37">
        <v>1</v>
      </c>
      <c r="E24" s="37" t="s">
        <v>72</v>
      </c>
      <c r="F24" s="37" t="s">
        <v>88</v>
      </c>
      <c r="G24" s="37">
        <v>1</v>
      </c>
      <c r="H24" s="37">
        <v>1</v>
      </c>
      <c r="I24" s="239">
        <v>1</v>
      </c>
      <c r="J24" s="37">
        <v>0</v>
      </c>
      <c r="K24" s="239">
        <v>0</v>
      </c>
      <c r="L24" s="240">
        <f t="shared" si="0"/>
        <v>3</v>
      </c>
      <c r="M24" s="482" t="s">
        <v>112</v>
      </c>
      <c r="N24" s="483"/>
      <c r="O24" s="484"/>
    </row>
    <row r="25" spans="1:15" ht="19.5" customHeight="1" thickBot="1">
      <c r="A25" s="476" t="s">
        <v>141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8"/>
    </row>
    <row r="26" spans="1:12" ht="15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9" spans="1:12" ht="12.75">
      <c r="A29" s="24"/>
      <c r="B29" s="24"/>
      <c r="C29" s="25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32">
    <mergeCell ref="C1:L4"/>
    <mergeCell ref="C5:L5"/>
    <mergeCell ref="C6:L6"/>
    <mergeCell ref="C7:L7"/>
    <mergeCell ref="E10:E11"/>
    <mergeCell ref="F10:F11"/>
    <mergeCell ref="G10:K10"/>
    <mergeCell ref="C8:L8"/>
    <mergeCell ref="A10:A11"/>
    <mergeCell ref="B10:B11"/>
    <mergeCell ref="C10:C11"/>
    <mergeCell ref="D10:D11"/>
    <mergeCell ref="M23:O23"/>
    <mergeCell ref="A1:B4"/>
    <mergeCell ref="A6:B6"/>
    <mergeCell ref="A7:B7"/>
    <mergeCell ref="M12:O12"/>
    <mergeCell ref="M13:O13"/>
    <mergeCell ref="M14:O14"/>
    <mergeCell ref="B9:K9"/>
    <mergeCell ref="M10:O11"/>
    <mergeCell ref="L10:L11"/>
    <mergeCell ref="A25:O25"/>
    <mergeCell ref="M19:O19"/>
    <mergeCell ref="M15:O15"/>
    <mergeCell ref="M16:O16"/>
    <mergeCell ref="M17:O17"/>
    <mergeCell ref="M18:O18"/>
    <mergeCell ref="M24:O24"/>
    <mergeCell ref="M20:O20"/>
    <mergeCell ref="M21:O21"/>
    <mergeCell ref="M22:O22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Q30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.625" style="0" customWidth="1"/>
    <col min="2" max="2" width="22.25390625" style="0" customWidth="1"/>
    <col min="3" max="3" width="5.375" style="0" customWidth="1"/>
    <col min="4" max="4" width="7.25390625" style="0" customWidth="1"/>
    <col min="5" max="5" width="19.875" style="0" customWidth="1"/>
    <col min="6" max="6" width="12.25390625" style="0" customWidth="1"/>
    <col min="7" max="11" width="5.25390625" style="0" customWidth="1"/>
    <col min="12" max="12" width="21.625" style="0" customWidth="1"/>
    <col min="13" max="14" width="9.125" style="0" hidden="1" customWidth="1"/>
    <col min="15" max="17" width="6.75390625" style="0" customWidth="1"/>
  </cols>
  <sheetData>
    <row r="1" spans="1:14" ht="15.75" customHeight="1">
      <c r="A1" s="284" t="s">
        <v>0</v>
      </c>
      <c r="B1" s="312"/>
      <c r="C1" s="453" t="s">
        <v>100</v>
      </c>
      <c r="D1" s="454"/>
      <c r="E1" s="454"/>
      <c r="F1" s="454"/>
      <c r="G1" s="454"/>
      <c r="H1" s="454"/>
      <c r="I1" s="454"/>
      <c r="J1" s="454"/>
      <c r="K1" s="454"/>
      <c r="L1" s="455"/>
      <c r="M1" s="1"/>
      <c r="N1" s="1"/>
    </row>
    <row r="2" spans="1:12" ht="15.75" customHeight="1">
      <c r="A2" s="286"/>
      <c r="B2" s="313"/>
      <c r="C2" s="456"/>
      <c r="D2" s="457"/>
      <c r="E2" s="457"/>
      <c r="F2" s="457"/>
      <c r="G2" s="457"/>
      <c r="H2" s="457"/>
      <c r="I2" s="457"/>
      <c r="J2" s="457"/>
      <c r="K2" s="457"/>
      <c r="L2" s="458"/>
    </row>
    <row r="3" spans="1:12" ht="15.75" customHeight="1">
      <c r="A3" s="286"/>
      <c r="B3" s="313"/>
      <c r="C3" s="456"/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5.75" customHeight="1" thickBot="1">
      <c r="A4" s="443"/>
      <c r="B4" s="444"/>
      <c r="C4" s="459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235" t="s">
        <v>1</v>
      </c>
      <c r="B5" s="236"/>
      <c r="C5" s="496" t="s">
        <v>101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1:12" ht="15.75" customHeight="1">
      <c r="A6" s="488" t="s">
        <v>31</v>
      </c>
      <c r="B6" s="489"/>
      <c r="C6" s="469" t="s">
        <v>129</v>
      </c>
      <c r="D6" s="492"/>
      <c r="E6" s="492"/>
      <c r="F6" s="492"/>
      <c r="G6" s="492"/>
      <c r="H6" s="492"/>
      <c r="I6" s="492"/>
      <c r="J6" s="492"/>
      <c r="K6" s="492"/>
      <c r="L6" s="493"/>
    </row>
    <row r="7" spans="1:12" ht="15.75" customHeight="1">
      <c r="A7" s="490" t="s">
        <v>32</v>
      </c>
      <c r="B7" s="491"/>
      <c r="C7" s="488" t="s">
        <v>151</v>
      </c>
      <c r="D7" s="494"/>
      <c r="E7" s="494"/>
      <c r="F7" s="494"/>
      <c r="G7" s="494"/>
      <c r="H7" s="494"/>
      <c r="I7" s="494"/>
      <c r="J7" s="494"/>
      <c r="K7" s="494"/>
      <c r="L7" s="495"/>
    </row>
    <row r="8" spans="1:12" ht="15.75" customHeight="1" thickBot="1">
      <c r="A8" s="208" t="s">
        <v>2</v>
      </c>
      <c r="B8" s="209"/>
      <c r="C8" s="308" t="s">
        <v>128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2:11" ht="16.5" thickBot="1">
      <c r="B9" s="465" t="s">
        <v>10</v>
      </c>
      <c r="C9" s="465"/>
      <c r="D9" s="465"/>
      <c r="E9" s="465"/>
      <c r="F9" s="465"/>
      <c r="G9" s="465"/>
      <c r="H9" s="465"/>
      <c r="I9" s="465"/>
      <c r="J9" s="465"/>
      <c r="K9" s="465"/>
    </row>
    <row r="10" spans="1:17" ht="18" customHeight="1" thickBot="1">
      <c r="A10" s="427" t="s">
        <v>4</v>
      </c>
      <c r="B10" s="530" t="s">
        <v>94</v>
      </c>
      <c r="C10" s="427" t="s">
        <v>11</v>
      </c>
      <c r="D10" s="530" t="s">
        <v>12</v>
      </c>
      <c r="E10" s="434" t="s">
        <v>30</v>
      </c>
      <c r="F10" s="526" t="s">
        <v>6</v>
      </c>
      <c r="G10" s="502" t="s">
        <v>2</v>
      </c>
      <c r="H10" s="503"/>
      <c r="I10" s="503"/>
      <c r="J10" s="503"/>
      <c r="K10" s="509"/>
      <c r="L10" s="507" t="s">
        <v>13</v>
      </c>
      <c r="M10" s="242" t="s">
        <v>14</v>
      </c>
      <c r="N10" s="243"/>
      <c r="O10" s="511" t="s">
        <v>108</v>
      </c>
      <c r="P10" s="512"/>
      <c r="Q10" s="513"/>
    </row>
    <row r="11" spans="1:17" ht="37.5" customHeight="1" thickBot="1">
      <c r="A11" s="428"/>
      <c r="B11" s="531"/>
      <c r="C11" s="428"/>
      <c r="D11" s="531"/>
      <c r="E11" s="435"/>
      <c r="F11" s="527"/>
      <c r="G11" s="162" t="s">
        <v>123</v>
      </c>
      <c r="H11" s="176" t="s">
        <v>124</v>
      </c>
      <c r="I11" s="162" t="s">
        <v>125</v>
      </c>
      <c r="J11" s="226" t="s">
        <v>126</v>
      </c>
      <c r="K11" s="162" t="s">
        <v>127</v>
      </c>
      <c r="L11" s="508"/>
      <c r="M11" s="244"/>
      <c r="N11" s="245"/>
      <c r="O11" s="514"/>
      <c r="P11" s="515"/>
      <c r="Q11" s="516"/>
    </row>
    <row r="12" spans="1:17" ht="24" customHeight="1">
      <c r="A12" s="215">
        <f>SUM(A11,1)</f>
        <v>1</v>
      </c>
      <c r="B12" s="241" t="s">
        <v>58</v>
      </c>
      <c r="C12" s="213">
        <v>1</v>
      </c>
      <c r="D12" s="219">
        <v>1</v>
      </c>
      <c r="E12" s="213" t="s">
        <v>72</v>
      </c>
      <c r="F12" s="219" t="s">
        <v>80</v>
      </c>
      <c r="G12" s="213">
        <v>2</v>
      </c>
      <c r="H12" s="219">
        <v>0</v>
      </c>
      <c r="I12" s="213">
        <v>2</v>
      </c>
      <c r="J12" s="219">
        <v>1</v>
      </c>
      <c r="K12" s="213">
        <v>2</v>
      </c>
      <c r="L12" s="161">
        <f aca="true" t="shared" si="0" ref="L12:L24">SUM(G12:K12)</f>
        <v>7</v>
      </c>
      <c r="M12" s="528"/>
      <c r="N12" s="529"/>
      <c r="O12" s="501" t="s">
        <v>112</v>
      </c>
      <c r="P12" s="449"/>
      <c r="Q12" s="450"/>
    </row>
    <row r="13" spans="1:17" s="19" customFormat="1" ht="24" customHeight="1">
      <c r="A13" s="216">
        <f aca="true" t="shared" si="1" ref="A13:A24">SUM(A12,1)</f>
        <v>2</v>
      </c>
      <c r="B13" s="223" t="s">
        <v>59</v>
      </c>
      <c r="C13" s="36">
        <v>1</v>
      </c>
      <c r="D13" s="220">
        <v>1</v>
      </c>
      <c r="E13" s="36" t="s">
        <v>73</v>
      </c>
      <c r="F13" s="220" t="s">
        <v>81</v>
      </c>
      <c r="G13" s="36">
        <v>2</v>
      </c>
      <c r="H13" s="220">
        <v>1</v>
      </c>
      <c r="I13" s="36">
        <v>-1</v>
      </c>
      <c r="J13" s="220">
        <v>1</v>
      </c>
      <c r="K13" s="36">
        <v>0</v>
      </c>
      <c r="L13" s="136">
        <f t="shared" si="0"/>
        <v>3</v>
      </c>
      <c r="M13" s="518"/>
      <c r="N13" s="519"/>
      <c r="O13" s="481" t="s">
        <v>154</v>
      </c>
      <c r="P13" s="430"/>
      <c r="Q13" s="431"/>
    </row>
    <row r="14" spans="1:17" s="19" customFormat="1" ht="24" customHeight="1">
      <c r="A14" s="216">
        <f t="shared" si="1"/>
        <v>3</v>
      </c>
      <c r="B14" s="223" t="s">
        <v>60</v>
      </c>
      <c r="C14" s="36">
        <v>1</v>
      </c>
      <c r="D14" s="220" t="s">
        <v>109</v>
      </c>
      <c r="E14" s="36" t="s">
        <v>74</v>
      </c>
      <c r="F14" s="220" t="s">
        <v>82</v>
      </c>
      <c r="G14" s="36">
        <v>4</v>
      </c>
      <c r="H14" s="220">
        <v>2</v>
      </c>
      <c r="I14" s="36">
        <v>2</v>
      </c>
      <c r="J14" s="220">
        <v>3</v>
      </c>
      <c r="K14" s="36">
        <v>1</v>
      </c>
      <c r="L14" s="136">
        <f t="shared" si="0"/>
        <v>12</v>
      </c>
      <c r="M14" s="518"/>
      <c r="N14" s="519"/>
      <c r="O14" s="481" t="s">
        <v>112</v>
      </c>
      <c r="P14" s="430"/>
      <c r="Q14" s="431"/>
    </row>
    <row r="15" spans="1:17" s="19" customFormat="1" ht="24" customHeight="1">
      <c r="A15" s="216">
        <f t="shared" si="1"/>
        <v>4</v>
      </c>
      <c r="B15" s="223" t="s">
        <v>61</v>
      </c>
      <c r="C15" s="36">
        <v>1</v>
      </c>
      <c r="D15" s="220">
        <v>1</v>
      </c>
      <c r="E15" s="36" t="s">
        <v>75</v>
      </c>
      <c r="F15" s="220" t="s">
        <v>83</v>
      </c>
      <c r="G15" s="36">
        <v>2</v>
      </c>
      <c r="H15" s="220">
        <v>0</v>
      </c>
      <c r="I15" s="36">
        <v>3</v>
      </c>
      <c r="J15" s="220">
        <v>1</v>
      </c>
      <c r="K15" s="36">
        <v>2</v>
      </c>
      <c r="L15" s="136">
        <f t="shared" si="0"/>
        <v>8</v>
      </c>
      <c r="M15" s="518"/>
      <c r="N15" s="519"/>
      <c r="O15" s="481" t="s">
        <v>112</v>
      </c>
      <c r="P15" s="430"/>
      <c r="Q15" s="431"/>
    </row>
    <row r="16" spans="1:17" s="19" customFormat="1" ht="24" customHeight="1">
      <c r="A16" s="216">
        <f t="shared" si="1"/>
        <v>5</v>
      </c>
      <c r="B16" s="223" t="s">
        <v>62</v>
      </c>
      <c r="C16" s="36">
        <v>1</v>
      </c>
      <c r="D16" s="220">
        <v>1</v>
      </c>
      <c r="E16" s="36" t="s">
        <v>76</v>
      </c>
      <c r="F16" s="220" t="s">
        <v>84</v>
      </c>
      <c r="G16" s="36">
        <v>3</v>
      </c>
      <c r="H16" s="220">
        <v>3</v>
      </c>
      <c r="I16" s="36">
        <v>1</v>
      </c>
      <c r="J16" s="220">
        <v>1</v>
      </c>
      <c r="K16" s="36">
        <v>1</v>
      </c>
      <c r="L16" s="136">
        <f t="shared" si="0"/>
        <v>9</v>
      </c>
      <c r="M16" s="518"/>
      <c r="N16" s="519"/>
      <c r="O16" s="481" t="s">
        <v>112</v>
      </c>
      <c r="P16" s="430"/>
      <c r="Q16" s="431"/>
    </row>
    <row r="17" spans="1:17" s="19" customFormat="1" ht="24" customHeight="1">
      <c r="A17" s="216">
        <f t="shared" si="1"/>
        <v>6</v>
      </c>
      <c r="B17" s="223" t="s">
        <v>63</v>
      </c>
      <c r="C17" s="36">
        <v>1</v>
      </c>
      <c r="D17" s="220">
        <v>1</v>
      </c>
      <c r="E17" s="36" t="s">
        <v>76</v>
      </c>
      <c r="F17" s="220" t="s">
        <v>84</v>
      </c>
      <c r="G17" s="36">
        <v>3</v>
      </c>
      <c r="H17" s="220">
        <v>3</v>
      </c>
      <c r="I17" s="36">
        <v>1</v>
      </c>
      <c r="J17" s="220">
        <v>1</v>
      </c>
      <c r="K17" s="36">
        <v>3</v>
      </c>
      <c r="L17" s="136">
        <f t="shared" si="0"/>
        <v>11</v>
      </c>
      <c r="M17" s="524"/>
      <c r="N17" s="525"/>
      <c r="O17" s="480" t="s">
        <v>112</v>
      </c>
      <c r="P17" s="446"/>
      <c r="Q17" s="447"/>
    </row>
    <row r="18" spans="1:17" s="19" customFormat="1" ht="24" customHeight="1">
      <c r="A18" s="216">
        <f t="shared" si="1"/>
        <v>7</v>
      </c>
      <c r="B18" s="223" t="s">
        <v>64</v>
      </c>
      <c r="C18" s="36">
        <v>1</v>
      </c>
      <c r="D18" s="220">
        <v>1</v>
      </c>
      <c r="E18" s="36" t="s">
        <v>77</v>
      </c>
      <c r="F18" s="220" t="s">
        <v>85</v>
      </c>
      <c r="G18" s="36">
        <v>2</v>
      </c>
      <c r="H18" s="220">
        <v>0</v>
      </c>
      <c r="I18" s="36">
        <v>1</v>
      </c>
      <c r="J18" s="220">
        <v>3</v>
      </c>
      <c r="K18" s="36">
        <v>1</v>
      </c>
      <c r="L18" s="136">
        <f t="shared" si="0"/>
        <v>7</v>
      </c>
      <c r="M18" s="517"/>
      <c r="N18" s="517"/>
      <c r="O18" s="485" t="s">
        <v>112</v>
      </c>
      <c r="P18" s="462"/>
      <c r="Q18" s="463"/>
    </row>
    <row r="19" spans="1:17" s="19" customFormat="1" ht="24" customHeight="1">
      <c r="A19" s="216">
        <f>SUM(A18,1)</f>
        <v>8</v>
      </c>
      <c r="B19" s="223" t="s">
        <v>65</v>
      </c>
      <c r="C19" s="36">
        <v>1</v>
      </c>
      <c r="D19" s="220">
        <v>1</v>
      </c>
      <c r="E19" s="36" t="s">
        <v>73</v>
      </c>
      <c r="F19" s="220" t="s">
        <v>81</v>
      </c>
      <c r="G19" s="36">
        <v>2</v>
      </c>
      <c r="H19" s="220">
        <v>1</v>
      </c>
      <c r="I19" s="36">
        <v>-2</v>
      </c>
      <c r="J19" s="220">
        <v>1</v>
      </c>
      <c r="K19" s="36">
        <v>0</v>
      </c>
      <c r="L19" s="136">
        <f t="shared" si="0"/>
        <v>2</v>
      </c>
      <c r="M19" s="518"/>
      <c r="N19" s="519"/>
      <c r="O19" s="481" t="s">
        <v>154</v>
      </c>
      <c r="P19" s="430"/>
      <c r="Q19" s="431"/>
    </row>
    <row r="20" spans="1:17" s="19" customFormat="1" ht="24" customHeight="1">
      <c r="A20" s="216">
        <f t="shared" si="1"/>
        <v>9</v>
      </c>
      <c r="B20" s="224" t="s">
        <v>67</v>
      </c>
      <c r="C20" s="36">
        <v>1</v>
      </c>
      <c r="D20" s="220">
        <v>1</v>
      </c>
      <c r="E20" s="36" t="s">
        <v>73</v>
      </c>
      <c r="F20" s="220" t="s">
        <v>86</v>
      </c>
      <c r="G20" s="36">
        <v>1</v>
      </c>
      <c r="H20" s="220">
        <v>1</v>
      </c>
      <c r="I20" s="36">
        <v>-2</v>
      </c>
      <c r="J20" s="220">
        <v>1</v>
      </c>
      <c r="K20" s="36">
        <v>1</v>
      </c>
      <c r="L20" s="136">
        <f t="shared" si="0"/>
        <v>2</v>
      </c>
      <c r="M20" s="518"/>
      <c r="N20" s="519"/>
      <c r="O20" s="481" t="s">
        <v>112</v>
      </c>
      <c r="P20" s="430"/>
      <c r="Q20" s="431"/>
    </row>
    <row r="21" spans="1:17" s="19" customFormat="1" ht="24" customHeight="1">
      <c r="A21" s="216">
        <f t="shared" si="1"/>
        <v>10</v>
      </c>
      <c r="B21" s="224" t="s">
        <v>66</v>
      </c>
      <c r="C21" s="36">
        <v>1</v>
      </c>
      <c r="D21" s="220">
        <v>1</v>
      </c>
      <c r="E21" s="36" t="s">
        <v>78</v>
      </c>
      <c r="F21" s="220" t="s">
        <v>87</v>
      </c>
      <c r="G21" s="36">
        <v>2</v>
      </c>
      <c r="H21" s="220">
        <v>2</v>
      </c>
      <c r="I21" s="36">
        <v>3</v>
      </c>
      <c r="J21" s="220">
        <v>1</v>
      </c>
      <c r="K21" s="36">
        <v>3</v>
      </c>
      <c r="L21" s="136">
        <f t="shared" si="0"/>
        <v>11</v>
      </c>
      <c r="M21" s="518"/>
      <c r="N21" s="519"/>
      <c r="O21" s="481" t="s">
        <v>112</v>
      </c>
      <c r="P21" s="430"/>
      <c r="Q21" s="431"/>
    </row>
    <row r="22" spans="1:17" s="19" customFormat="1" ht="24" customHeight="1">
      <c r="A22" s="216">
        <f t="shared" si="1"/>
        <v>11</v>
      </c>
      <c r="B22" s="224" t="s">
        <v>91</v>
      </c>
      <c r="C22" s="36">
        <v>1</v>
      </c>
      <c r="D22" s="220">
        <v>1</v>
      </c>
      <c r="E22" s="36" t="s">
        <v>72</v>
      </c>
      <c r="F22" s="220" t="s">
        <v>88</v>
      </c>
      <c r="G22" s="36">
        <v>2</v>
      </c>
      <c r="H22" s="220">
        <v>0</v>
      </c>
      <c r="I22" s="36">
        <v>3</v>
      </c>
      <c r="J22" s="220">
        <v>1</v>
      </c>
      <c r="K22" s="36">
        <v>2</v>
      </c>
      <c r="L22" s="136">
        <f t="shared" si="0"/>
        <v>8</v>
      </c>
      <c r="M22" s="518"/>
      <c r="N22" s="519"/>
      <c r="O22" s="481" t="s">
        <v>112</v>
      </c>
      <c r="P22" s="430"/>
      <c r="Q22" s="431"/>
    </row>
    <row r="23" spans="1:17" s="19" customFormat="1" ht="24" customHeight="1">
      <c r="A23" s="216">
        <f t="shared" si="1"/>
        <v>12</v>
      </c>
      <c r="B23" s="224" t="s">
        <v>70</v>
      </c>
      <c r="C23" s="36">
        <v>1</v>
      </c>
      <c r="D23" s="220">
        <v>1</v>
      </c>
      <c r="E23" s="36" t="s">
        <v>79</v>
      </c>
      <c r="F23" s="220" t="s">
        <v>89</v>
      </c>
      <c r="G23" s="36">
        <v>2</v>
      </c>
      <c r="H23" s="220">
        <v>1</v>
      </c>
      <c r="I23" s="36">
        <v>2</v>
      </c>
      <c r="J23" s="220">
        <v>2</v>
      </c>
      <c r="K23" s="36">
        <v>2</v>
      </c>
      <c r="L23" s="136">
        <f t="shared" si="0"/>
        <v>9</v>
      </c>
      <c r="M23" s="520"/>
      <c r="N23" s="521"/>
      <c r="O23" s="504" t="s">
        <v>112</v>
      </c>
      <c r="P23" s="505"/>
      <c r="Q23" s="506"/>
    </row>
    <row r="24" spans="1:17" s="19" customFormat="1" ht="24" customHeight="1" thickBot="1">
      <c r="A24" s="225">
        <f t="shared" si="1"/>
        <v>13</v>
      </c>
      <c r="B24" s="246" t="s">
        <v>71</v>
      </c>
      <c r="C24" s="37">
        <v>1</v>
      </c>
      <c r="D24" s="239">
        <v>1</v>
      </c>
      <c r="E24" s="37" t="s">
        <v>72</v>
      </c>
      <c r="F24" s="239" t="s">
        <v>88</v>
      </c>
      <c r="G24" s="37">
        <v>2</v>
      </c>
      <c r="H24" s="239">
        <v>0</v>
      </c>
      <c r="I24" s="37">
        <v>3</v>
      </c>
      <c r="J24" s="239">
        <v>1</v>
      </c>
      <c r="K24" s="37">
        <v>2</v>
      </c>
      <c r="L24" s="156">
        <f t="shared" si="0"/>
        <v>8</v>
      </c>
      <c r="M24" s="522"/>
      <c r="N24" s="523"/>
      <c r="O24" s="482" t="s">
        <v>112</v>
      </c>
      <c r="P24" s="483"/>
      <c r="Q24" s="484"/>
    </row>
    <row r="25" spans="1:17" ht="19.5" customHeight="1" thickBot="1">
      <c r="A25" s="476" t="s">
        <v>121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8"/>
    </row>
    <row r="26" spans="1:14" ht="15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33"/>
      <c r="N26" s="33"/>
    </row>
    <row r="27" spans="1:14" ht="15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19"/>
      <c r="N27" s="19"/>
    </row>
    <row r="30" spans="1:12" ht="12.75">
      <c r="A30" s="24"/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45">
    <mergeCell ref="C8:L8"/>
    <mergeCell ref="C1:L4"/>
    <mergeCell ref="C5:L5"/>
    <mergeCell ref="C6:L6"/>
    <mergeCell ref="C7:L7"/>
    <mergeCell ref="B9:K9"/>
    <mergeCell ref="O23:Q23"/>
    <mergeCell ref="A1:B4"/>
    <mergeCell ref="A6:B6"/>
    <mergeCell ref="A7:B7"/>
    <mergeCell ref="O19:Q19"/>
    <mergeCell ref="O20:Q20"/>
    <mergeCell ref="O10:Q11"/>
    <mergeCell ref="O12:Q12"/>
    <mergeCell ref="O13:Q13"/>
    <mergeCell ref="O14:Q14"/>
    <mergeCell ref="L10:L11"/>
    <mergeCell ref="E10:E11"/>
    <mergeCell ref="A10:A11"/>
    <mergeCell ref="B10:B11"/>
    <mergeCell ref="C10:C11"/>
    <mergeCell ref="D10:D11"/>
    <mergeCell ref="M14:N14"/>
    <mergeCell ref="O21:Q21"/>
    <mergeCell ref="O22:Q22"/>
    <mergeCell ref="O15:Q15"/>
    <mergeCell ref="O16:Q16"/>
    <mergeCell ref="O17:Q17"/>
    <mergeCell ref="O18:Q18"/>
    <mergeCell ref="M15:N15"/>
    <mergeCell ref="M16:N16"/>
    <mergeCell ref="M17:N17"/>
    <mergeCell ref="F10:F11"/>
    <mergeCell ref="G10:K10"/>
    <mergeCell ref="M12:N12"/>
    <mergeCell ref="M13:N13"/>
    <mergeCell ref="A25:Q25"/>
    <mergeCell ref="M22:N22"/>
    <mergeCell ref="M23:N23"/>
    <mergeCell ref="M24:N24"/>
    <mergeCell ref="O24:Q24"/>
    <mergeCell ref="M18:N18"/>
    <mergeCell ref="M19:N19"/>
    <mergeCell ref="M20:N20"/>
    <mergeCell ref="M21:N21"/>
  </mergeCells>
  <printOptions/>
  <pageMargins left="0.3937007874015748" right="0.3937007874015748" top="0.3937007874015748" bottom="0.5905511811023623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pavvel</dc:creator>
  <cp:keywords/>
  <dc:description/>
  <cp:lastModifiedBy>User</cp:lastModifiedBy>
  <cp:lastPrinted>2011-03-14T17:12:37Z</cp:lastPrinted>
  <dcterms:created xsi:type="dcterms:W3CDTF">2006-04-05T09:15:11Z</dcterms:created>
  <dcterms:modified xsi:type="dcterms:W3CDTF">2011-03-15T10:17:33Z</dcterms:modified>
  <cp:category/>
  <cp:version/>
  <cp:contentType/>
  <cp:contentStatus/>
</cp:coreProperties>
</file>